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2"/>
  </bookViews>
  <sheets>
    <sheet name="EKONOMIA_GIAP" sheetId="1" r:id="rId1"/>
    <sheet name="EKONOMIA_RiDF" sheetId="2" r:id="rId2"/>
    <sheet name="EKONOMIA_EM" sheetId="3" r:id="rId3"/>
  </sheets>
  <definedNames/>
  <calcPr fullCalcOnLoad="1"/>
</workbook>
</file>

<file path=xl/sharedStrings.xml><?xml version="1.0" encoding="utf-8"?>
<sst xmlns="http://schemas.openxmlformats.org/spreadsheetml/2006/main" count="708" uniqueCount="165">
  <si>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</si>
  <si>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</si>
  <si>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</si>
  <si>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</si>
  <si>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</si>
  <si>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</si>
  <si>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Uwagi</t>
  </si>
  <si>
    <t>Egzam.</t>
  </si>
  <si>
    <t>W</t>
  </si>
  <si>
    <t>Ć</t>
  </si>
  <si>
    <t>L</t>
  </si>
  <si>
    <t>Język obcy I</t>
  </si>
  <si>
    <t>Mikroekonomia</t>
  </si>
  <si>
    <t>Matematyka</t>
  </si>
  <si>
    <t>Technologia informacyjna</t>
  </si>
  <si>
    <t>Filozofia</t>
  </si>
  <si>
    <t>Prawo</t>
  </si>
  <si>
    <t>RAZEM</t>
  </si>
  <si>
    <t xml:space="preserve">Rok II </t>
  </si>
  <si>
    <t>Statystyka opisowa</t>
  </si>
  <si>
    <t>Seminarium dyplomowe</t>
  </si>
  <si>
    <t>Praktyka zawodowa</t>
  </si>
  <si>
    <t>Rok III</t>
  </si>
  <si>
    <t>Lp.</t>
  </si>
  <si>
    <t>Analiza danych</t>
  </si>
  <si>
    <t>Międzynarodowe stosunki gospodarcze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</si>
  <si>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</si>
  <si>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</si>
  <si>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</si>
  <si>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</si>
  <si>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</si>
  <si>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</si>
  <si>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</si>
  <si>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</si>
  <si>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Podstawy jakości życia i zrównoważonego rozwoju</t>
  </si>
  <si>
    <t>ECTS</t>
  </si>
  <si>
    <t>Razem godziny w semestrze</t>
  </si>
  <si>
    <t>Analiza ekonomiczna</t>
  </si>
  <si>
    <t>Treści podstawowe</t>
  </si>
  <si>
    <t>Treści kierunkowe</t>
  </si>
  <si>
    <t>Razem</t>
  </si>
  <si>
    <t>Przedmioty specjalnościowe</t>
  </si>
  <si>
    <t>w</t>
  </si>
  <si>
    <t>ćw.</t>
  </si>
  <si>
    <t>lab.</t>
  </si>
  <si>
    <t>Studia stacjonarne I stopnia</t>
  </si>
  <si>
    <t>Język obcy II</t>
  </si>
  <si>
    <t>Wychowanie fizyczne</t>
  </si>
  <si>
    <t>Analiza strategiczna sektorów</t>
  </si>
  <si>
    <t>Kierunek: EKONOMIA</t>
  </si>
  <si>
    <t>Polityka społeczna</t>
  </si>
  <si>
    <t>Socjologia</t>
  </si>
  <si>
    <t>Standardy kształcenia dla kierunku Ekonomia</t>
  </si>
  <si>
    <t>Zarządzanie</t>
  </si>
  <si>
    <t>Rachunkowość</t>
  </si>
  <si>
    <t>Informatyka I</t>
  </si>
  <si>
    <t>Makroekonomia I</t>
  </si>
  <si>
    <t>Specjalność: Gospodarka i Administracja Publiczna</t>
  </si>
  <si>
    <t>Samorządowa polityka przestrzenna</t>
  </si>
  <si>
    <t>Gospodarka lokalna</t>
  </si>
  <si>
    <t>Społeczeństwo obywatelskie</t>
  </si>
  <si>
    <t>Administracja publiczna</t>
  </si>
  <si>
    <t>Przedsiębiorstwo użyteczności publicznej</t>
  </si>
  <si>
    <t>Ekonomika miasta</t>
  </si>
  <si>
    <t>Finanse samorządowe</t>
  </si>
  <si>
    <t>Finanse i rachunkowość małej firmy</t>
  </si>
  <si>
    <t>Rozliczenia finansowe w gospodarce</t>
  </si>
  <si>
    <t>Finanse osobiste</t>
  </si>
  <si>
    <t>Metodologia nauk ekonomicznych</t>
  </si>
  <si>
    <t>Nauka o przedsiębiorstwie</t>
  </si>
  <si>
    <t>Polityka fiskalna UE</t>
  </si>
  <si>
    <t>Analiza makroekonomiczna</t>
  </si>
  <si>
    <t>Metody sondażu diagnostycznego</t>
  </si>
  <si>
    <t>Teoria wyboru ekonomicznego</t>
  </si>
  <si>
    <t>Analiza przestrzenna procesów gospodarczych</t>
  </si>
  <si>
    <t>Kluczowe problemy gospodarki - analiza ekonomiczna</t>
  </si>
  <si>
    <t>Controlling</t>
  </si>
  <si>
    <t>Ekonometria I</t>
  </si>
  <si>
    <t>Finanse publiczne</t>
  </si>
  <si>
    <t>Polityka gospodarcza I</t>
  </si>
  <si>
    <t>Gospodarka regionalna</t>
  </si>
  <si>
    <t>Teoria i analiza rynku</t>
  </si>
  <si>
    <t>Informatyka II</t>
  </si>
  <si>
    <t>Podatki w przedsiębiorstwie</t>
  </si>
  <si>
    <t>Diagnostyka ekonomiczna gospodarki lokalnej</t>
  </si>
  <si>
    <t>Samorządowa polityka społeczna</t>
  </si>
  <si>
    <t>Samorządowa polityka gospodarcza</t>
  </si>
  <si>
    <t>E-administracja</t>
  </si>
  <si>
    <t>Samorząd terytorialny w UE</t>
  </si>
  <si>
    <t>Marketing terytorialny</t>
  </si>
  <si>
    <t>Budżetowanie w controllingu</t>
  </si>
  <si>
    <t>Sprawozdawczość finansowa</t>
  </si>
  <si>
    <t>Kontrola i rewizja finansowa</t>
  </si>
  <si>
    <t>Rachunkowość informatyczna</t>
  </si>
  <si>
    <t>Rachunkowość i audyt podatkowy</t>
  </si>
  <si>
    <t>Analiza i rating sektora finansowego</t>
  </si>
  <si>
    <t>Metody ilościowe w badaniach marketingowych</t>
  </si>
  <si>
    <t xml:space="preserve">Biznes plan </t>
  </si>
  <si>
    <t>Metody analizy rynków finansowych</t>
  </si>
  <si>
    <t>Analiza ekonomiczna projektów</t>
  </si>
  <si>
    <t>Optymalizacja obciążeń podatkowych</t>
  </si>
  <si>
    <t>Gry ekonomiczne</t>
  </si>
  <si>
    <t>Prognozowanie koniunktury gospodarczej</t>
  </si>
  <si>
    <t>Gospodarka i Administracja Publiczna</t>
  </si>
  <si>
    <t>Rachunkowość i Doradztwo Finansowe</t>
  </si>
  <si>
    <t>Treści poszerzające wiedzę ogólną</t>
  </si>
  <si>
    <t>Ekonomia integracji europejskiej</t>
  </si>
  <si>
    <t>Analiza ryzyka transakcji</t>
  </si>
  <si>
    <t>Lokalne i regionalne strategie rozwoju</t>
  </si>
  <si>
    <t>WF</t>
  </si>
  <si>
    <t>JO</t>
  </si>
  <si>
    <t>Specjalność: –</t>
  </si>
  <si>
    <t>Gospodarka przestrzenna lub Gospodarka a środowisko</t>
  </si>
  <si>
    <t>1, 2</t>
  </si>
  <si>
    <t>3, 4</t>
  </si>
  <si>
    <t>3 ,4</t>
  </si>
  <si>
    <t>5, 6</t>
  </si>
  <si>
    <t>Podstawy nauki o przedsiębiorstwie</t>
  </si>
  <si>
    <t>Rynki finansowe i bankowość</t>
  </si>
  <si>
    <t>Modelowanie procesów ekonomicznych</t>
  </si>
  <si>
    <t>Ekonomia Menedżerska</t>
  </si>
  <si>
    <t>Do wyboru (co najmniej 30%)</t>
  </si>
  <si>
    <t>Polityka miejska</t>
  </si>
  <si>
    <t>Finanse przedsiębiorstwa</t>
  </si>
  <si>
    <t>Rachunkowość i audyt jednostek sektora finansów publicznych</t>
  </si>
  <si>
    <t>Doradztwo bankowo-ubezpieczeniowe</t>
  </si>
  <si>
    <t>Metody planowania gospodarczego</t>
  </si>
  <si>
    <t>Metody optymalizacji decyzji menedżerskich</t>
  </si>
  <si>
    <t>Plan studiów na rok akad. 2012/2013</t>
  </si>
  <si>
    <t>Wykład do wyboru</t>
  </si>
  <si>
    <t>RAZEM ECTS (145+35)</t>
  </si>
  <si>
    <t>S1</t>
  </si>
  <si>
    <t>S2</t>
  </si>
  <si>
    <t>Zal. przedm. w semestrze</t>
  </si>
  <si>
    <t>Zal. z oceną</t>
  </si>
  <si>
    <t>Zal. bez oceny</t>
  </si>
  <si>
    <t>Ogółem w roku</t>
  </si>
  <si>
    <t>ECTS - przedmioty na kierunku</t>
  </si>
  <si>
    <t>S3</t>
  </si>
  <si>
    <t>S4</t>
  </si>
  <si>
    <t>3 tygodnie - S4</t>
  </si>
  <si>
    <t>ECTS - przedmioty na specjalności</t>
  </si>
  <si>
    <t>S5</t>
  </si>
  <si>
    <t>S6</t>
  </si>
  <si>
    <t>ECTS - przedmioty na kierunku (145)</t>
  </si>
  <si>
    <t>ECTS - przedmioty na specjalności (35)</t>
  </si>
  <si>
    <t>przedmioty na kierunku</t>
  </si>
  <si>
    <t>przedmioty na specjalności</t>
  </si>
  <si>
    <t>godz.</t>
  </si>
  <si>
    <t>Przysposobienie biblioteczne</t>
  </si>
  <si>
    <t>e-learning</t>
  </si>
  <si>
    <t>Specjalność</t>
  </si>
  <si>
    <t>min</t>
  </si>
  <si>
    <t>Standardy</t>
  </si>
  <si>
    <t>Plan studiów na rok akad. 2013/2014</t>
  </si>
  <si>
    <t>Plan studiów na rok akad. 2011/2012</t>
  </si>
  <si>
    <t>Specjalność: Rachunkowośc i Doradztwo Finansowe</t>
  </si>
  <si>
    <t>Specjalność: Rachunkowość i Doradztwo Finansowe</t>
  </si>
  <si>
    <t>Specjalność: Ekonomia Menedżerska</t>
  </si>
  <si>
    <t>Wykład do wyboru*</t>
  </si>
  <si>
    <t>* student wybiera jeden wykład</t>
  </si>
  <si>
    <t>Ekologia społeczna</t>
  </si>
  <si>
    <t>Wydział Ekonomii, Zarządzania i Turystyki</t>
  </si>
  <si>
    <t>Załącznik do Uchwały Rady Wydziału nr 25/2012 z dnia 30.03.2012 r.</t>
  </si>
  <si>
    <t>Elektroniczne źródła informacji naukowej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</si>
</sst>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indexed="17"/>
      <name val="Arial CE"/>
      <family val="0"/>
    </font>
    <font>
      <b/>
      <sz val="10"/>
      <color indexed="6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theme="5"/>
      <name val="Arial CE"/>
      <family val="0"/>
    </font>
    <font>
      <sz val="10"/>
      <color theme="5" tint="-0.24997000396251678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workbookViewId="0" topLeftCell="A46">
      <selection activeCell="B62" sqref="B62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6" width="7.25390625" style="0" customWidth="1"/>
    <col min="7" max="8" width="3.75390625" style="0" customWidth="1"/>
    <col min="9" max="15" width="7.25390625" style="0" customWidth="1"/>
    <col min="16" max="16" width="13.75390625" style="0" customWidth="1"/>
  </cols>
  <sheetData>
    <row r="1" s="76" customFormat="1" ht="15.75">
      <c r="A1" s="76" t="s">
        <v>163</v>
      </c>
    </row>
    <row r="3" spans="2:13" ht="12.75">
      <c r="B3" s="15" t="s">
        <v>155</v>
      </c>
      <c r="D3" s="15"/>
      <c r="E3" s="20" t="s">
        <v>28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162</v>
      </c>
      <c r="D4" s="15"/>
      <c r="E4" s="66">
        <f>I4/I7</f>
        <v>0.4074074074074074</v>
      </c>
      <c r="F4" s="20" t="s">
        <v>30</v>
      </c>
      <c r="G4" s="20"/>
      <c r="H4" s="20"/>
      <c r="I4" s="20">
        <f>J26+M26</f>
        <v>231</v>
      </c>
      <c r="J4" s="15"/>
      <c r="K4" s="15"/>
      <c r="L4" s="15"/>
      <c r="M4" s="15"/>
    </row>
    <row r="5" spans="2:13" ht="12.75">
      <c r="B5" t="s">
        <v>45</v>
      </c>
      <c r="D5" s="15"/>
      <c r="E5" s="66">
        <f>I5/I7</f>
        <v>0.5396825396825397</v>
      </c>
      <c r="F5" s="20" t="s">
        <v>31</v>
      </c>
      <c r="G5" s="20"/>
      <c r="H5" s="20"/>
      <c r="I5" s="20">
        <f>K26+N26</f>
        <v>306</v>
      </c>
      <c r="J5" s="15"/>
      <c r="K5" s="15"/>
      <c r="L5" s="15"/>
      <c r="M5" s="15"/>
    </row>
    <row r="6" spans="2:13" ht="12.75">
      <c r="B6" t="s">
        <v>1</v>
      </c>
      <c r="D6" s="15"/>
      <c r="E6" s="66">
        <f>I6/I7</f>
        <v>0.05291005291005291</v>
      </c>
      <c r="F6" s="20" t="s">
        <v>32</v>
      </c>
      <c r="G6" s="20"/>
      <c r="H6" s="20"/>
      <c r="I6" s="20">
        <f>L26+O26</f>
        <v>30</v>
      </c>
      <c r="J6" s="15"/>
      <c r="K6" s="15"/>
      <c r="L6" s="15"/>
      <c r="M6" s="15"/>
    </row>
    <row r="7" spans="2:13" ht="12.75">
      <c r="B7" t="s">
        <v>49</v>
      </c>
      <c r="D7" s="15"/>
      <c r="E7" s="66">
        <f>SUM(E4:E6)</f>
        <v>0.9999999999999999</v>
      </c>
      <c r="F7" s="20" t="s">
        <v>2</v>
      </c>
      <c r="G7" s="20"/>
      <c r="H7" s="20"/>
      <c r="I7" s="20">
        <f>SUM(I4:I6)</f>
        <v>567</v>
      </c>
      <c r="J7" s="15"/>
      <c r="K7" s="15"/>
      <c r="L7" s="15"/>
      <c r="M7" s="15"/>
    </row>
    <row r="8" spans="2:13" ht="12.75">
      <c r="B8" t="s">
        <v>111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27" t="s">
        <v>23</v>
      </c>
      <c r="B9" s="127" t="s">
        <v>3</v>
      </c>
      <c r="C9" s="129" t="s">
        <v>133</v>
      </c>
      <c r="D9" s="129"/>
      <c r="E9" s="129"/>
      <c r="F9" s="124" t="s">
        <v>4</v>
      </c>
      <c r="G9" s="125"/>
      <c r="H9" s="126"/>
      <c r="I9" s="129" t="s">
        <v>5</v>
      </c>
      <c r="J9" s="127"/>
      <c r="K9" s="127"/>
      <c r="L9" s="127"/>
      <c r="M9" s="127"/>
      <c r="N9" s="127"/>
      <c r="O9" s="127"/>
      <c r="P9" s="114" t="s">
        <v>6</v>
      </c>
    </row>
    <row r="10" spans="1:16" s="1" customFormat="1" ht="12.75" customHeight="1">
      <c r="A10" s="127"/>
      <c r="B10" s="128"/>
      <c r="C10" s="117" t="s">
        <v>7</v>
      </c>
      <c r="D10" s="122" t="s">
        <v>134</v>
      </c>
      <c r="E10" s="122" t="s">
        <v>135</v>
      </c>
      <c r="F10" s="117" t="s">
        <v>40</v>
      </c>
      <c r="G10" s="117" t="s">
        <v>131</v>
      </c>
      <c r="H10" s="117" t="s">
        <v>132</v>
      </c>
      <c r="I10" s="122" t="s">
        <v>136</v>
      </c>
      <c r="J10" s="119" t="s">
        <v>131</v>
      </c>
      <c r="K10" s="120"/>
      <c r="L10" s="121"/>
      <c r="M10" s="119" t="s">
        <v>132</v>
      </c>
      <c r="N10" s="120"/>
      <c r="O10" s="121"/>
      <c r="P10" s="115"/>
    </row>
    <row r="11" spans="1:16" s="1" customFormat="1" ht="12.75">
      <c r="A11" s="127"/>
      <c r="B11" s="128"/>
      <c r="C11" s="118"/>
      <c r="D11" s="123"/>
      <c r="E11" s="123"/>
      <c r="F11" s="118"/>
      <c r="G11" s="118"/>
      <c r="H11" s="118"/>
      <c r="I11" s="123"/>
      <c r="J11" s="74" t="s">
        <v>8</v>
      </c>
      <c r="K11" s="52" t="s">
        <v>9</v>
      </c>
      <c r="L11" s="52" t="s">
        <v>10</v>
      </c>
      <c r="M11" s="52" t="s">
        <v>8</v>
      </c>
      <c r="N11" s="52" t="s">
        <v>9</v>
      </c>
      <c r="O11" s="52" t="s">
        <v>10</v>
      </c>
      <c r="P11" s="116"/>
    </row>
    <row r="12" spans="1:16" s="32" customFormat="1" ht="12.75">
      <c r="A12" s="29">
        <v>1</v>
      </c>
      <c r="B12" s="29" t="s">
        <v>12</v>
      </c>
      <c r="C12" s="30">
        <v>2</v>
      </c>
      <c r="D12" s="30" t="s">
        <v>113</v>
      </c>
      <c r="E12" s="30"/>
      <c r="F12" s="31">
        <f>G12+H12</f>
        <v>15</v>
      </c>
      <c r="G12" s="30">
        <v>7</v>
      </c>
      <c r="H12" s="30">
        <v>8</v>
      </c>
      <c r="I12" s="30">
        <v>100</v>
      </c>
      <c r="J12" s="31">
        <v>14</v>
      </c>
      <c r="K12" s="31">
        <v>28</v>
      </c>
      <c r="L12" s="31">
        <v>0</v>
      </c>
      <c r="M12" s="31">
        <v>30</v>
      </c>
      <c r="N12" s="31">
        <v>28</v>
      </c>
      <c r="O12" s="31">
        <v>0</v>
      </c>
      <c r="P12" s="29"/>
    </row>
    <row r="13" spans="1:16" s="32" customFormat="1" ht="12.75">
      <c r="A13" s="29">
        <v>2</v>
      </c>
      <c r="B13" s="29" t="s">
        <v>13</v>
      </c>
      <c r="C13" s="31">
        <v>2</v>
      </c>
      <c r="D13" s="30" t="s">
        <v>113</v>
      </c>
      <c r="E13" s="31"/>
      <c r="F13" s="31">
        <f aca="true" t="shared" si="0" ref="F13:F26">G13+H13</f>
        <v>15</v>
      </c>
      <c r="G13" s="31">
        <v>7</v>
      </c>
      <c r="H13" s="31">
        <v>8</v>
      </c>
      <c r="I13" s="31">
        <v>88</v>
      </c>
      <c r="J13" s="31">
        <v>15</v>
      </c>
      <c r="K13" s="31">
        <v>28</v>
      </c>
      <c r="L13" s="31">
        <v>0</v>
      </c>
      <c r="M13" s="31">
        <v>15</v>
      </c>
      <c r="N13" s="31">
        <v>30</v>
      </c>
      <c r="O13" s="31">
        <v>0</v>
      </c>
      <c r="P13" s="29"/>
    </row>
    <row r="14" spans="1:16" s="32" customFormat="1" ht="12.75">
      <c r="A14" s="29">
        <v>3</v>
      </c>
      <c r="B14" s="29" t="s">
        <v>16</v>
      </c>
      <c r="C14" s="31">
        <v>1</v>
      </c>
      <c r="D14" s="33"/>
      <c r="E14" s="31"/>
      <c r="F14" s="31">
        <f t="shared" si="0"/>
        <v>6</v>
      </c>
      <c r="G14" s="31">
        <v>6</v>
      </c>
      <c r="H14" s="31"/>
      <c r="I14" s="31">
        <v>34</v>
      </c>
      <c r="J14" s="31">
        <v>34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29"/>
    </row>
    <row r="15" spans="1:16" s="32" customFormat="1" ht="12.75">
      <c r="A15" s="21">
        <v>4</v>
      </c>
      <c r="B15" s="21" t="s">
        <v>50</v>
      </c>
      <c r="C15" s="22">
        <v>2</v>
      </c>
      <c r="D15" s="22"/>
      <c r="E15" s="22"/>
      <c r="F15" s="62">
        <f t="shared" si="0"/>
        <v>5</v>
      </c>
      <c r="G15" s="22"/>
      <c r="H15" s="22">
        <v>5</v>
      </c>
      <c r="I15" s="22">
        <v>30</v>
      </c>
      <c r="J15" s="22">
        <v>0</v>
      </c>
      <c r="K15" s="22">
        <v>0</v>
      </c>
      <c r="L15" s="22">
        <v>0</v>
      </c>
      <c r="M15" s="22">
        <v>30</v>
      </c>
      <c r="N15" s="22">
        <v>0</v>
      </c>
      <c r="O15" s="22">
        <v>0</v>
      </c>
      <c r="P15" s="21"/>
    </row>
    <row r="16" spans="1:16" s="32" customFormat="1" ht="12.75">
      <c r="A16" s="34">
        <v>5</v>
      </c>
      <c r="B16" s="34" t="s">
        <v>51</v>
      </c>
      <c r="C16" s="35">
        <v>2</v>
      </c>
      <c r="D16" s="36"/>
      <c r="E16" s="35"/>
      <c r="F16" s="99">
        <f t="shared" si="0"/>
        <v>2</v>
      </c>
      <c r="G16" s="35"/>
      <c r="H16" s="35">
        <v>2</v>
      </c>
      <c r="I16" s="35">
        <v>15</v>
      </c>
      <c r="J16" s="35">
        <v>0</v>
      </c>
      <c r="K16" s="35">
        <v>0</v>
      </c>
      <c r="L16" s="35">
        <v>0</v>
      </c>
      <c r="M16" s="35">
        <v>15</v>
      </c>
      <c r="N16" s="35">
        <v>0</v>
      </c>
      <c r="O16" s="35">
        <v>0</v>
      </c>
      <c r="P16" s="34"/>
    </row>
    <row r="17" spans="1:16" s="32" customFormat="1" ht="12.75">
      <c r="A17" s="34">
        <v>6</v>
      </c>
      <c r="B17" s="34" t="s">
        <v>161</v>
      </c>
      <c r="C17" s="35"/>
      <c r="D17" s="36">
        <v>2</v>
      </c>
      <c r="E17" s="35"/>
      <c r="F17" s="99">
        <f t="shared" si="0"/>
        <v>2</v>
      </c>
      <c r="G17" s="35"/>
      <c r="H17" s="35">
        <v>2</v>
      </c>
      <c r="I17" s="35">
        <v>15</v>
      </c>
      <c r="J17" s="35">
        <v>0</v>
      </c>
      <c r="K17" s="35">
        <v>0</v>
      </c>
      <c r="L17" s="35">
        <v>0</v>
      </c>
      <c r="M17" s="35">
        <v>15</v>
      </c>
      <c r="N17" s="35">
        <v>0</v>
      </c>
      <c r="O17" s="35">
        <v>0</v>
      </c>
      <c r="P17" s="34"/>
    </row>
    <row r="18" spans="1:16" s="32" customFormat="1" ht="12.75">
      <c r="A18" s="34">
        <v>7</v>
      </c>
      <c r="B18" s="34" t="s">
        <v>15</v>
      </c>
      <c r="C18" s="35">
        <v>1</v>
      </c>
      <c r="D18" s="36"/>
      <c r="E18" s="35"/>
      <c r="F18" s="99">
        <f t="shared" si="0"/>
        <v>4</v>
      </c>
      <c r="G18" s="35">
        <v>4</v>
      </c>
      <c r="H18" s="35"/>
      <c r="I18" s="35">
        <v>30</v>
      </c>
      <c r="J18" s="35">
        <v>30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4"/>
    </row>
    <row r="19" spans="1:16" s="32" customFormat="1" ht="12.75">
      <c r="A19" s="34">
        <v>8</v>
      </c>
      <c r="B19" s="34" t="s">
        <v>14</v>
      </c>
      <c r="C19" s="35"/>
      <c r="D19" s="35">
        <v>1</v>
      </c>
      <c r="E19" s="35"/>
      <c r="F19" s="99">
        <f t="shared" si="0"/>
        <v>2</v>
      </c>
      <c r="G19" s="35">
        <v>2</v>
      </c>
      <c r="H19" s="35"/>
      <c r="I19" s="35">
        <v>30</v>
      </c>
      <c r="J19" s="38">
        <v>0</v>
      </c>
      <c r="K19" s="38">
        <v>0</v>
      </c>
      <c r="L19" s="38">
        <v>30</v>
      </c>
      <c r="M19" s="38">
        <v>0</v>
      </c>
      <c r="N19" s="38">
        <v>0</v>
      </c>
      <c r="O19" s="38">
        <v>0</v>
      </c>
      <c r="P19" s="34"/>
    </row>
    <row r="20" spans="1:16" s="37" customFormat="1" ht="12.75">
      <c r="A20" s="34">
        <v>9</v>
      </c>
      <c r="B20" s="48" t="s">
        <v>11</v>
      </c>
      <c r="C20" s="36"/>
      <c r="D20" s="36" t="s">
        <v>113</v>
      </c>
      <c r="E20" s="36"/>
      <c r="F20" s="99">
        <f t="shared" si="0"/>
        <v>2</v>
      </c>
      <c r="G20" s="36">
        <v>0</v>
      </c>
      <c r="H20" s="36">
        <v>2</v>
      </c>
      <c r="I20" s="36">
        <v>60</v>
      </c>
      <c r="J20" s="35">
        <v>0</v>
      </c>
      <c r="K20" s="35">
        <v>30</v>
      </c>
      <c r="L20" s="35">
        <v>0</v>
      </c>
      <c r="M20" s="35">
        <v>0</v>
      </c>
      <c r="N20" s="35">
        <v>30</v>
      </c>
      <c r="O20" s="35">
        <v>0</v>
      </c>
      <c r="P20" s="34"/>
    </row>
    <row r="21" spans="1:16" s="37" customFormat="1" ht="12.75">
      <c r="A21" s="34">
        <v>10</v>
      </c>
      <c r="B21" s="34" t="s">
        <v>46</v>
      </c>
      <c r="C21" s="36"/>
      <c r="D21" s="36" t="s">
        <v>113</v>
      </c>
      <c r="E21" s="36"/>
      <c r="F21" s="99">
        <f t="shared" si="0"/>
        <v>1</v>
      </c>
      <c r="G21" s="36">
        <v>0</v>
      </c>
      <c r="H21" s="36">
        <v>1</v>
      </c>
      <c r="I21" s="36">
        <v>60</v>
      </c>
      <c r="J21" s="35">
        <v>0</v>
      </c>
      <c r="K21" s="35">
        <v>30</v>
      </c>
      <c r="L21" s="35">
        <v>0</v>
      </c>
      <c r="M21" s="35">
        <v>0</v>
      </c>
      <c r="N21" s="35">
        <v>30</v>
      </c>
      <c r="O21" s="35">
        <v>0</v>
      </c>
      <c r="P21" s="34"/>
    </row>
    <row r="22" spans="1:16" s="37" customFormat="1" ht="12.75">
      <c r="A22" s="34">
        <v>11</v>
      </c>
      <c r="B22" s="34" t="s">
        <v>47</v>
      </c>
      <c r="C22" s="36"/>
      <c r="D22" s="36"/>
      <c r="E22" s="36">
        <v>1.2</v>
      </c>
      <c r="F22" s="99">
        <f t="shared" si="0"/>
        <v>0</v>
      </c>
      <c r="G22" s="36">
        <v>0</v>
      </c>
      <c r="H22" s="36">
        <v>0</v>
      </c>
      <c r="I22" s="36">
        <v>60</v>
      </c>
      <c r="J22" s="35">
        <v>0</v>
      </c>
      <c r="K22" s="35">
        <v>30</v>
      </c>
      <c r="L22" s="35">
        <v>0</v>
      </c>
      <c r="M22" s="35">
        <v>0</v>
      </c>
      <c r="N22" s="35">
        <v>30</v>
      </c>
      <c r="O22" s="35">
        <v>0</v>
      </c>
      <c r="P22" s="34"/>
    </row>
    <row r="23" spans="1:16" s="53" customFormat="1" ht="24">
      <c r="A23" s="107">
        <v>12</v>
      </c>
      <c r="B23" s="108" t="s">
        <v>34</v>
      </c>
      <c r="C23" s="109"/>
      <c r="D23" s="110">
        <v>1</v>
      </c>
      <c r="E23" s="109"/>
      <c r="F23" s="75">
        <f t="shared" si="0"/>
        <v>2</v>
      </c>
      <c r="G23" s="109">
        <v>2</v>
      </c>
      <c r="H23" s="109"/>
      <c r="I23" s="109">
        <v>15</v>
      </c>
      <c r="J23" s="58">
        <v>15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111"/>
    </row>
    <row r="24" spans="1:16" s="53" customFormat="1" ht="25.5">
      <c r="A24" s="50">
        <v>13</v>
      </c>
      <c r="B24" s="51" t="s">
        <v>112</v>
      </c>
      <c r="C24" s="52">
        <v>1</v>
      </c>
      <c r="D24" s="75">
        <v>1</v>
      </c>
      <c r="E24" s="52"/>
      <c r="F24" s="75">
        <f t="shared" si="0"/>
        <v>4</v>
      </c>
      <c r="G24" s="52">
        <v>4</v>
      </c>
      <c r="H24" s="52"/>
      <c r="I24" s="52">
        <v>28</v>
      </c>
      <c r="J24" s="52">
        <v>18</v>
      </c>
      <c r="K24" s="52">
        <v>10</v>
      </c>
      <c r="L24" s="52">
        <v>0</v>
      </c>
      <c r="M24" s="52">
        <v>0</v>
      </c>
      <c r="N24" s="52">
        <v>0</v>
      </c>
      <c r="O24" s="52">
        <v>0</v>
      </c>
      <c r="P24" s="50"/>
    </row>
    <row r="25" spans="1:16" s="13" customFormat="1" ht="12.75">
      <c r="A25" s="50">
        <v>14</v>
      </c>
      <c r="B25" s="51" t="s">
        <v>149</v>
      </c>
      <c r="C25" s="52"/>
      <c r="D25" s="75"/>
      <c r="E25" s="52">
        <v>1</v>
      </c>
      <c r="F25" s="17">
        <f t="shared" si="0"/>
        <v>0</v>
      </c>
      <c r="G25" s="52">
        <v>0</v>
      </c>
      <c r="H25" s="52"/>
      <c r="I25" s="52">
        <v>2</v>
      </c>
      <c r="J25" s="52">
        <v>0</v>
      </c>
      <c r="K25" s="52">
        <v>2</v>
      </c>
      <c r="L25" s="52">
        <v>0</v>
      </c>
      <c r="M25" s="52">
        <v>0</v>
      </c>
      <c r="N25" s="52">
        <v>0</v>
      </c>
      <c r="O25" s="52">
        <v>0</v>
      </c>
      <c r="P25" s="50" t="s">
        <v>150</v>
      </c>
    </row>
    <row r="26" spans="1:16" s="13" customFormat="1" ht="12.75">
      <c r="A26" s="11"/>
      <c r="B26" s="11" t="s">
        <v>17</v>
      </c>
      <c r="C26" s="12">
        <f>COUNT(C12:C24)</f>
        <v>7</v>
      </c>
      <c r="D26" s="11"/>
      <c r="E26" s="11"/>
      <c r="F26" s="17">
        <f t="shared" si="0"/>
        <v>60</v>
      </c>
      <c r="G26" s="12">
        <f aca="true" t="shared" si="1" ref="G26:O26">SUM(G12:G25)</f>
        <v>32</v>
      </c>
      <c r="H26" s="12">
        <f t="shared" si="1"/>
        <v>28</v>
      </c>
      <c r="I26" s="12">
        <f t="shared" si="1"/>
        <v>567</v>
      </c>
      <c r="J26" s="12">
        <f t="shared" si="1"/>
        <v>126</v>
      </c>
      <c r="K26" s="12">
        <f t="shared" si="1"/>
        <v>158</v>
      </c>
      <c r="L26" s="12">
        <f t="shared" si="1"/>
        <v>30</v>
      </c>
      <c r="M26" s="12">
        <f t="shared" si="1"/>
        <v>105</v>
      </c>
      <c r="N26" s="12">
        <f t="shared" si="1"/>
        <v>148</v>
      </c>
      <c r="O26" s="12">
        <f t="shared" si="1"/>
        <v>0</v>
      </c>
      <c r="P26" s="11"/>
    </row>
    <row r="27" spans="1:16" s="1" customFormat="1" ht="12.75">
      <c r="A27" s="14"/>
      <c r="B27" s="18" t="s">
        <v>36</v>
      </c>
      <c r="C27" s="19"/>
      <c r="D27" s="19"/>
      <c r="E27" s="19"/>
      <c r="F27" s="19"/>
      <c r="G27" s="19"/>
      <c r="H27" s="19"/>
      <c r="I27" s="13"/>
      <c r="J27" s="134">
        <f>SUM(J26:L26)</f>
        <v>314</v>
      </c>
      <c r="K27" s="134"/>
      <c r="L27" s="134"/>
      <c r="M27" s="134">
        <f>SUM(M26:O26)</f>
        <v>253</v>
      </c>
      <c r="N27" s="134"/>
      <c r="O27" s="134"/>
      <c r="P27" s="14"/>
    </row>
    <row r="28" spans="1:16" s="1" customFormat="1" ht="12.75">
      <c r="A28" s="14"/>
      <c r="B28" s="79" t="s">
        <v>137</v>
      </c>
      <c r="C28" s="19"/>
      <c r="D28" s="19"/>
      <c r="E28" s="19"/>
      <c r="F28" s="80">
        <f>SUM(F12:F25)</f>
        <v>60</v>
      </c>
      <c r="G28" s="80">
        <f>SUM(G12:G25)</f>
        <v>32</v>
      </c>
      <c r="H28" s="80">
        <f>SUM(H12:H25)</f>
        <v>28</v>
      </c>
      <c r="I28" s="13"/>
      <c r="J28" s="65"/>
      <c r="K28" s="65"/>
      <c r="L28" s="65"/>
      <c r="M28" s="65"/>
      <c r="N28" s="65"/>
      <c r="O28" s="65"/>
      <c r="P28" s="14"/>
    </row>
    <row r="29" spans="2:10" s="1" customFormat="1" ht="12.75">
      <c r="B29" s="72"/>
      <c r="C29" s="78"/>
      <c r="D29" s="78"/>
      <c r="E29" s="78"/>
      <c r="F29" s="73"/>
      <c r="G29" s="73"/>
      <c r="H29" s="73"/>
      <c r="I29" s="71"/>
      <c r="J29" s="71"/>
    </row>
    <row r="30" spans="2:5" ht="12.75">
      <c r="B30" s="45" t="s">
        <v>52</v>
      </c>
      <c r="C30" s="46"/>
      <c r="D30" s="46"/>
      <c r="E30" s="46"/>
    </row>
    <row r="31" spans="2:15" ht="12.75">
      <c r="B31" s="39" t="s">
        <v>38</v>
      </c>
      <c r="C31" s="39"/>
      <c r="D31" s="39"/>
      <c r="E31" s="39"/>
      <c r="F31" s="39">
        <f>SUM(F12:F14)</f>
        <v>36</v>
      </c>
      <c r="G31" s="39"/>
      <c r="H31" s="39"/>
      <c r="I31" s="39">
        <f aca="true" t="shared" si="2" ref="I31:O31">SUM(I12:I14)</f>
        <v>222</v>
      </c>
      <c r="J31" s="39">
        <f t="shared" si="2"/>
        <v>63</v>
      </c>
      <c r="K31" s="39">
        <f t="shared" si="2"/>
        <v>56</v>
      </c>
      <c r="L31" s="39">
        <f t="shared" si="2"/>
        <v>0</v>
      </c>
      <c r="M31" s="39">
        <f t="shared" si="2"/>
        <v>45</v>
      </c>
      <c r="N31" s="39">
        <f t="shared" si="2"/>
        <v>58</v>
      </c>
      <c r="O31" s="39">
        <f t="shared" si="2"/>
        <v>0</v>
      </c>
    </row>
    <row r="32" spans="2:15" s="39" customFormat="1" ht="12.75">
      <c r="B32" s="25" t="s">
        <v>39</v>
      </c>
      <c r="C32" s="25"/>
      <c r="D32" s="25"/>
      <c r="E32" s="25"/>
      <c r="F32" s="25">
        <f>SUM(F15:F15)</f>
        <v>5</v>
      </c>
      <c r="G32" s="25"/>
      <c r="H32" s="25"/>
      <c r="I32" s="25">
        <f aca="true" t="shared" si="3" ref="I32:O32">SUM(I15:I15)</f>
        <v>30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30</v>
      </c>
      <c r="N32" s="25">
        <f t="shared" si="3"/>
        <v>0</v>
      </c>
      <c r="O32" s="25">
        <f t="shared" si="3"/>
        <v>0</v>
      </c>
    </row>
    <row r="33" spans="2:15" s="25" customFormat="1" ht="12.75">
      <c r="B33" s="40" t="s">
        <v>105</v>
      </c>
      <c r="C33" s="40"/>
      <c r="D33" s="40"/>
      <c r="E33" s="40"/>
      <c r="F33" s="40">
        <f>+SUM(F16:F18)</f>
        <v>8</v>
      </c>
      <c r="G33" s="40"/>
      <c r="H33" s="40"/>
      <c r="I33" s="40">
        <f aca="true" t="shared" si="4" ref="I33:O33">+SUM(I16:I18)</f>
        <v>60</v>
      </c>
      <c r="J33" s="40">
        <f t="shared" si="4"/>
        <v>30</v>
      </c>
      <c r="K33" s="40">
        <f t="shared" si="4"/>
        <v>0</v>
      </c>
      <c r="L33" s="40">
        <f t="shared" si="4"/>
        <v>0</v>
      </c>
      <c r="M33" s="40">
        <f t="shared" si="4"/>
        <v>30</v>
      </c>
      <c r="N33" s="40">
        <f t="shared" si="4"/>
        <v>0</v>
      </c>
      <c r="O33" s="40">
        <f t="shared" si="4"/>
        <v>0</v>
      </c>
    </row>
    <row r="34" spans="2:15" s="40" customFormat="1" ht="12.75">
      <c r="B34" s="40" t="s">
        <v>14</v>
      </c>
      <c r="F34" s="40">
        <f>SUM(F19:F19)</f>
        <v>2</v>
      </c>
      <c r="I34" s="40">
        <f aca="true" t="shared" si="5" ref="I34:O34">SUM(I19:I19)</f>
        <v>30</v>
      </c>
      <c r="J34" s="40">
        <f t="shared" si="5"/>
        <v>0</v>
      </c>
      <c r="K34" s="40">
        <f t="shared" si="5"/>
        <v>0</v>
      </c>
      <c r="L34" s="40">
        <f t="shared" si="5"/>
        <v>30</v>
      </c>
      <c r="M34" s="40">
        <f t="shared" si="5"/>
        <v>0</v>
      </c>
      <c r="N34" s="40">
        <f t="shared" si="5"/>
        <v>0</v>
      </c>
      <c r="O34" s="40">
        <f t="shared" si="5"/>
        <v>0</v>
      </c>
    </row>
    <row r="35" spans="2:15" s="40" customFormat="1" ht="12.75">
      <c r="B35" s="40" t="s">
        <v>110</v>
      </c>
      <c r="F35" s="40">
        <f>SUM(F20:F21)</f>
        <v>3</v>
      </c>
      <c r="I35" s="40">
        <f aca="true" t="shared" si="6" ref="I35:O35">SUM(I20:I21)</f>
        <v>120</v>
      </c>
      <c r="J35" s="40">
        <f t="shared" si="6"/>
        <v>0</v>
      </c>
      <c r="K35" s="40">
        <f t="shared" si="6"/>
        <v>60</v>
      </c>
      <c r="L35" s="40">
        <f t="shared" si="6"/>
        <v>0</v>
      </c>
      <c r="M35" s="40">
        <f t="shared" si="6"/>
        <v>0</v>
      </c>
      <c r="N35" s="40">
        <f t="shared" si="6"/>
        <v>60</v>
      </c>
      <c r="O35" s="40">
        <f t="shared" si="6"/>
        <v>0</v>
      </c>
    </row>
    <row r="36" spans="2:15" s="40" customFormat="1" ht="12.75">
      <c r="B36" s="40" t="s">
        <v>109</v>
      </c>
      <c r="F36" s="40">
        <f>SUM(F22:F22)</f>
        <v>0</v>
      </c>
      <c r="I36" s="40">
        <f aca="true" t="shared" si="7" ref="I36:O36">SUM(I22:I22)</f>
        <v>60</v>
      </c>
      <c r="J36" s="40">
        <f t="shared" si="7"/>
        <v>0</v>
      </c>
      <c r="K36" s="40">
        <f t="shared" si="7"/>
        <v>30</v>
      </c>
      <c r="L36" s="40">
        <f t="shared" si="7"/>
        <v>0</v>
      </c>
      <c r="M36" s="40">
        <f t="shared" si="7"/>
        <v>0</v>
      </c>
      <c r="N36" s="40">
        <f t="shared" si="7"/>
        <v>30</v>
      </c>
      <c r="O36" s="40">
        <f t="shared" si="7"/>
        <v>0</v>
      </c>
    </row>
    <row r="37" spans="2:15" s="40" customFormat="1" ht="12.75">
      <c r="B37" s="20" t="s">
        <v>40</v>
      </c>
      <c r="C37"/>
      <c r="D37"/>
      <c r="E37"/>
      <c r="F37">
        <f>SUM(F31:F36)</f>
        <v>54</v>
      </c>
      <c r="G37"/>
      <c r="H37"/>
      <c r="I37">
        <f>SUM(I31:I36)</f>
        <v>522</v>
      </c>
      <c r="J37">
        <f aca="true" t="shared" si="8" ref="J37:O37">SUM(J31:J36)</f>
        <v>93</v>
      </c>
      <c r="K37">
        <f t="shared" si="8"/>
        <v>146</v>
      </c>
      <c r="L37">
        <f t="shared" si="8"/>
        <v>30</v>
      </c>
      <c r="M37">
        <f t="shared" si="8"/>
        <v>105</v>
      </c>
      <c r="N37">
        <f t="shared" si="8"/>
        <v>148</v>
      </c>
      <c r="O37">
        <f t="shared" si="8"/>
        <v>0</v>
      </c>
    </row>
    <row r="42" spans="2:9" ht="12.75">
      <c r="B42" s="15" t="s">
        <v>128</v>
      </c>
      <c r="E42" s="20" t="s">
        <v>29</v>
      </c>
      <c r="F42" s="20" t="s">
        <v>0</v>
      </c>
      <c r="G42" s="20"/>
      <c r="H42" s="20"/>
      <c r="I42" s="20"/>
    </row>
    <row r="43" spans="2:9" ht="12.75">
      <c r="B43" t="s">
        <v>162</v>
      </c>
      <c r="E43" s="66">
        <f>I43/I46</f>
        <v>0.45112781954887216</v>
      </c>
      <c r="F43" s="20" t="s">
        <v>30</v>
      </c>
      <c r="G43" s="20"/>
      <c r="H43" s="20"/>
      <c r="I43" s="20">
        <f>J72+M72</f>
        <v>300</v>
      </c>
    </row>
    <row r="44" spans="2:9" ht="12.75">
      <c r="B44" t="s">
        <v>45</v>
      </c>
      <c r="E44" s="66">
        <f>I44/I46</f>
        <v>0.5052631578947369</v>
      </c>
      <c r="F44" s="20" t="s">
        <v>31</v>
      </c>
      <c r="G44" s="20"/>
      <c r="H44" s="20"/>
      <c r="I44" s="20">
        <f>K72+N72</f>
        <v>336</v>
      </c>
    </row>
    <row r="45" spans="2:9" ht="12.75">
      <c r="B45" t="s">
        <v>18</v>
      </c>
      <c r="E45" s="66">
        <f>I45/I46</f>
        <v>0.04360902255639098</v>
      </c>
      <c r="F45" s="20" t="s">
        <v>32</v>
      </c>
      <c r="G45" s="20"/>
      <c r="H45" s="20"/>
      <c r="I45" s="20">
        <f>L72+O72</f>
        <v>29</v>
      </c>
    </row>
    <row r="46" spans="2:9" ht="12.75">
      <c r="B46" t="s">
        <v>49</v>
      </c>
      <c r="E46" s="66">
        <f>SUM(E43:E45)</f>
        <v>1</v>
      </c>
      <c r="F46" s="20" t="s">
        <v>2</v>
      </c>
      <c r="G46" s="20"/>
      <c r="H46" s="20"/>
      <c r="I46" s="20">
        <f>SUM(I43:I45)</f>
        <v>665</v>
      </c>
    </row>
    <row r="47" ht="12.75">
      <c r="B47" t="s">
        <v>57</v>
      </c>
    </row>
    <row r="48" spans="1:16" ht="12.75" customHeight="1">
      <c r="A48" s="127" t="s">
        <v>23</v>
      </c>
      <c r="B48" s="127" t="s">
        <v>3</v>
      </c>
      <c r="C48" s="129" t="s">
        <v>133</v>
      </c>
      <c r="D48" s="129"/>
      <c r="E48" s="129"/>
      <c r="F48" s="124" t="s">
        <v>4</v>
      </c>
      <c r="G48" s="125"/>
      <c r="H48" s="126"/>
      <c r="I48" s="129" t="s">
        <v>5</v>
      </c>
      <c r="J48" s="127"/>
      <c r="K48" s="127"/>
      <c r="L48" s="127"/>
      <c r="M48" s="127"/>
      <c r="N48" s="127"/>
      <c r="O48" s="127"/>
      <c r="P48" s="114" t="s">
        <v>6</v>
      </c>
    </row>
    <row r="49" spans="1:16" s="1" customFormat="1" ht="12.75">
      <c r="A49" s="127"/>
      <c r="B49" s="128"/>
      <c r="C49" s="117" t="s">
        <v>7</v>
      </c>
      <c r="D49" s="122" t="s">
        <v>134</v>
      </c>
      <c r="E49" s="122" t="s">
        <v>135</v>
      </c>
      <c r="F49" s="117" t="s">
        <v>40</v>
      </c>
      <c r="G49" s="117" t="s">
        <v>138</v>
      </c>
      <c r="H49" s="117" t="s">
        <v>139</v>
      </c>
      <c r="I49" s="122" t="s">
        <v>136</v>
      </c>
      <c r="J49" s="119" t="s">
        <v>138</v>
      </c>
      <c r="K49" s="120"/>
      <c r="L49" s="121"/>
      <c r="M49" s="119" t="s">
        <v>139</v>
      </c>
      <c r="N49" s="120"/>
      <c r="O49" s="121"/>
      <c r="P49" s="115"/>
    </row>
    <row r="50" spans="1:16" s="1" customFormat="1" ht="12.75">
      <c r="A50" s="127"/>
      <c r="B50" s="128"/>
      <c r="C50" s="118"/>
      <c r="D50" s="123"/>
      <c r="E50" s="123"/>
      <c r="F50" s="118"/>
      <c r="G50" s="118"/>
      <c r="H50" s="118"/>
      <c r="I50" s="123"/>
      <c r="J50" s="74" t="s">
        <v>8</v>
      </c>
      <c r="K50" s="52" t="s">
        <v>9</v>
      </c>
      <c r="L50" s="52" t="s">
        <v>10</v>
      </c>
      <c r="M50" s="52" t="s">
        <v>8</v>
      </c>
      <c r="N50" s="52" t="s">
        <v>9</v>
      </c>
      <c r="O50" s="52" t="s">
        <v>10</v>
      </c>
      <c r="P50" s="116"/>
    </row>
    <row r="51" spans="1:16" s="32" customFormat="1" ht="12.75">
      <c r="A51" s="81">
        <v>1</v>
      </c>
      <c r="B51" s="29" t="s">
        <v>56</v>
      </c>
      <c r="C51" s="30">
        <v>4</v>
      </c>
      <c r="D51" s="30" t="s">
        <v>114</v>
      </c>
      <c r="E51" s="30"/>
      <c r="F51" s="31">
        <f>G51+H51</f>
        <v>15</v>
      </c>
      <c r="G51" s="30">
        <v>7</v>
      </c>
      <c r="H51" s="30">
        <v>8</v>
      </c>
      <c r="I51" s="30">
        <v>100</v>
      </c>
      <c r="J51" s="31">
        <v>14</v>
      </c>
      <c r="K51" s="31">
        <v>28</v>
      </c>
      <c r="L51" s="31">
        <v>0</v>
      </c>
      <c r="M51" s="31">
        <v>30</v>
      </c>
      <c r="N51" s="31">
        <v>28</v>
      </c>
      <c r="O51" s="31">
        <v>0</v>
      </c>
      <c r="P51" s="29"/>
    </row>
    <row r="52" spans="1:16" s="32" customFormat="1" ht="12.75">
      <c r="A52" s="81">
        <v>2</v>
      </c>
      <c r="B52" s="29" t="s">
        <v>19</v>
      </c>
      <c r="C52" s="31">
        <v>4</v>
      </c>
      <c r="D52" s="30">
        <v>4</v>
      </c>
      <c r="E52" s="31"/>
      <c r="F52" s="31">
        <f aca="true" t="shared" si="9" ref="F52:F72">G52+H52</f>
        <v>6</v>
      </c>
      <c r="G52" s="31"/>
      <c r="H52" s="31">
        <v>6</v>
      </c>
      <c r="I52" s="31">
        <v>45</v>
      </c>
      <c r="J52" s="31">
        <v>0</v>
      </c>
      <c r="K52" s="31">
        <v>0</v>
      </c>
      <c r="L52" s="31">
        <v>0</v>
      </c>
      <c r="M52" s="31">
        <v>15</v>
      </c>
      <c r="N52" s="31">
        <v>15</v>
      </c>
      <c r="O52" s="31">
        <v>15</v>
      </c>
      <c r="P52" s="29"/>
    </row>
    <row r="53" spans="1:16" s="32" customFormat="1" ht="12.75">
      <c r="A53" s="81">
        <v>3</v>
      </c>
      <c r="B53" s="29" t="s">
        <v>54</v>
      </c>
      <c r="C53" s="31">
        <v>3</v>
      </c>
      <c r="D53" s="30">
        <v>3</v>
      </c>
      <c r="E53" s="31"/>
      <c r="F53" s="31">
        <f t="shared" si="9"/>
        <v>6</v>
      </c>
      <c r="G53" s="31">
        <v>6</v>
      </c>
      <c r="H53" s="31"/>
      <c r="I53" s="31">
        <v>43</v>
      </c>
      <c r="J53" s="31">
        <v>18</v>
      </c>
      <c r="K53" s="31">
        <v>25</v>
      </c>
      <c r="L53" s="31">
        <v>0</v>
      </c>
      <c r="M53" s="31">
        <v>0</v>
      </c>
      <c r="N53" s="31">
        <v>0</v>
      </c>
      <c r="O53" s="31">
        <v>0</v>
      </c>
      <c r="P53" s="29"/>
    </row>
    <row r="54" spans="1:16" s="24" customFormat="1" ht="12.75">
      <c r="A54" s="81">
        <v>4</v>
      </c>
      <c r="B54" s="29" t="s">
        <v>53</v>
      </c>
      <c r="C54" s="31">
        <v>3</v>
      </c>
      <c r="D54" s="31"/>
      <c r="E54" s="31"/>
      <c r="F54" s="31">
        <f t="shared" si="9"/>
        <v>4</v>
      </c>
      <c r="G54" s="31">
        <v>4</v>
      </c>
      <c r="H54" s="31"/>
      <c r="I54" s="31">
        <v>30</v>
      </c>
      <c r="J54" s="31">
        <v>30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29"/>
    </row>
    <row r="55" spans="1:16" s="24" customFormat="1" ht="12.75">
      <c r="A55" s="82">
        <v>5</v>
      </c>
      <c r="B55" s="21" t="s">
        <v>106</v>
      </c>
      <c r="C55" s="22">
        <v>4</v>
      </c>
      <c r="D55" s="22"/>
      <c r="E55" s="22"/>
      <c r="F55" s="62">
        <f t="shared" si="9"/>
        <v>4</v>
      </c>
      <c r="G55" s="22"/>
      <c r="H55" s="22">
        <v>4</v>
      </c>
      <c r="I55" s="22">
        <v>30</v>
      </c>
      <c r="J55" s="23">
        <v>0</v>
      </c>
      <c r="K55" s="23">
        <v>0</v>
      </c>
      <c r="L55" s="23">
        <v>0</v>
      </c>
      <c r="M55" s="23">
        <v>30</v>
      </c>
      <c r="N55" s="23">
        <v>0</v>
      </c>
      <c r="O55" s="23">
        <v>0</v>
      </c>
      <c r="P55" s="21"/>
    </row>
    <row r="56" spans="1:16" s="24" customFormat="1" ht="12.75">
      <c r="A56" s="83">
        <v>6</v>
      </c>
      <c r="B56" s="34" t="s">
        <v>21</v>
      </c>
      <c r="C56" s="35"/>
      <c r="D56" s="36"/>
      <c r="E56" s="35">
        <v>4</v>
      </c>
      <c r="F56" s="99">
        <f t="shared" si="9"/>
        <v>1</v>
      </c>
      <c r="G56" s="35"/>
      <c r="H56" s="35">
        <v>1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4" t="s">
        <v>140</v>
      </c>
    </row>
    <row r="57" spans="1:16" s="37" customFormat="1" ht="12.75">
      <c r="A57" s="75">
        <v>7</v>
      </c>
      <c r="B57" s="26" t="s">
        <v>20</v>
      </c>
      <c r="C57" s="17"/>
      <c r="D57" s="41"/>
      <c r="E57" s="17">
        <v>4</v>
      </c>
      <c r="F57" s="17">
        <f t="shared" si="9"/>
        <v>0</v>
      </c>
      <c r="G57" s="17"/>
      <c r="H57" s="17"/>
      <c r="I57" s="17">
        <v>15</v>
      </c>
      <c r="J57" s="27">
        <v>0</v>
      </c>
      <c r="K57" s="27">
        <v>0</v>
      </c>
      <c r="L57" s="27">
        <v>0</v>
      </c>
      <c r="M57" s="27">
        <v>0</v>
      </c>
      <c r="N57" s="27">
        <v>15</v>
      </c>
      <c r="O57" s="27">
        <v>0</v>
      </c>
      <c r="P57" s="34"/>
    </row>
    <row r="58" spans="1:16" s="40" customFormat="1" ht="12.75">
      <c r="A58" s="83">
        <v>8</v>
      </c>
      <c r="B58" s="48" t="s">
        <v>11</v>
      </c>
      <c r="C58" s="36">
        <v>4</v>
      </c>
      <c r="D58" s="36" t="s">
        <v>115</v>
      </c>
      <c r="E58" s="36"/>
      <c r="F58" s="99">
        <f t="shared" si="9"/>
        <v>3</v>
      </c>
      <c r="G58" s="36">
        <v>0</v>
      </c>
      <c r="H58" s="36">
        <v>3</v>
      </c>
      <c r="I58" s="36">
        <v>60</v>
      </c>
      <c r="J58" s="35">
        <v>0</v>
      </c>
      <c r="K58" s="35">
        <v>30</v>
      </c>
      <c r="L58" s="35">
        <v>0</v>
      </c>
      <c r="M58" s="35">
        <v>0</v>
      </c>
      <c r="N58" s="35">
        <v>30</v>
      </c>
      <c r="O58" s="35">
        <v>0</v>
      </c>
      <c r="P58" s="34"/>
    </row>
    <row r="59" spans="1:16" s="40" customFormat="1" ht="12.75">
      <c r="A59" s="83">
        <v>9</v>
      </c>
      <c r="B59" s="34" t="s">
        <v>46</v>
      </c>
      <c r="C59" s="36"/>
      <c r="D59" s="36" t="s">
        <v>114</v>
      </c>
      <c r="E59" s="36"/>
      <c r="F59" s="99">
        <f t="shared" si="9"/>
        <v>1</v>
      </c>
      <c r="G59" s="36">
        <v>0</v>
      </c>
      <c r="H59" s="36">
        <v>1</v>
      </c>
      <c r="I59" s="36">
        <v>60</v>
      </c>
      <c r="J59" s="35">
        <v>0</v>
      </c>
      <c r="K59" s="35">
        <v>30</v>
      </c>
      <c r="L59" s="35">
        <v>0</v>
      </c>
      <c r="M59" s="35">
        <v>0</v>
      </c>
      <c r="N59" s="35">
        <v>30</v>
      </c>
      <c r="O59" s="35">
        <v>0</v>
      </c>
      <c r="P59" s="34"/>
    </row>
    <row r="60" spans="1:16" s="20" customFormat="1" ht="12.75">
      <c r="A60" s="75">
        <v>10</v>
      </c>
      <c r="B60" s="3" t="s">
        <v>159</v>
      </c>
      <c r="C60" s="41"/>
      <c r="D60" s="41">
        <v>3</v>
      </c>
      <c r="E60" s="41">
        <v>3</v>
      </c>
      <c r="F60" s="17">
        <f t="shared" si="9"/>
        <v>1</v>
      </c>
      <c r="G60" s="41">
        <v>1</v>
      </c>
      <c r="H60" s="41"/>
      <c r="I60" s="41">
        <v>9</v>
      </c>
      <c r="J60" s="17">
        <v>9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26"/>
    </row>
    <row r="61" spans="1:16" s="40" customFormat="1" ht="12.75">
      <c r="A61" s="52">
        <v>11</v>
      </c>
      <c r="B61" s="3" t="s">
        <v>55</v>
      </c>
      <c r="C61" s="2"/>
      <c r="D61" s="4">
        <v>3</v>
      </c>
      <c r="E61" s="2"/>
      <c r="F61" s="17">
        <f t="shared" si="9"/>
        <v>1</v>
      </c>
      <c r="G61" s="2">
        <v>1</v>
      </c>
      <c r="H61" s="2"/>
      <c r="I61" s="2">
        <v>14</v>
      </c>
      <c r="J61" s="2">
        <v>0</v>
      </c>
      <c r="K61" s="2">
        <v>0</v>
      </c>
      <c r="L61" s="2">
        <v>14</v>
      </c>
      <c r="M61" s="2">
        <v>0</v>
      </c>
      <c r="N61" s="2">
        <v>0</v>
      </c>
      <c r="O61" s="2">
        <v>0</v>
      </c>
      <c r="P61" s="3"/>
    </row>
    <row r="62" spans="1:16" s="40" customFormat="1" ht="12.75">
      <c r="A62" s="52">
        <v>12</v>
      </c>
      <c r="B62" s="3" t="s">
        <v>164</v>
      </c>
      <c r="C62" s="2"/>
      <c r="D62" s="2"/>
      <c r="E62" s="17">
        <v>3</v>
      </c>
      <c r="F62" s="17">
        <f t="shared" si="9"/>
        <v>0</v>
      </c>
      <c r="G62" s="17">
        <v>0</v>
      </c>
      <c r="H62" s="17"/>
      <c r="I62" s="17">
        <v>4</v>
      </c>
      <c r="J62" s="27">
        <v>4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90"/>
    </row>
    <row r="63" spans="1:16" s="106" customFormat="1" ht="12.75">
      <c r="A63" s="104"/>
      <c r="B63" s="102" t="s">
        <v>41</v>
      </c>
      <c r="C63" s="12"/>
      <c r="D63" s="12"/>
      <c r="E63" s="12"/>
      <c r="F63" s="105"/>
      <c r="G63" s="12"/>
      <c r="H63" s="12"/>
      <c r="I63" s="12"/>
      <c r="J63" s="101"/>
      <c r="K63" s="101"/>
      <c r="L63" s="101"/>
      <c r="M63" s="101"/>
      <c r="N63" s="101"/>
      <c r="O63" s="101"/>
      <c r="P63" s="11"/>
    </row>
    <row r="64" spans="1:16" s="40" customFormat="1" ht="12.75">
      <c r="A64" s="52">
        <v>13</v>
      </c>
      <c r="B64" s="3" t="s">
        <v>59</v>
      </c>
      <c r="C64" s="2">
        <v>3</v>
      </c>
      <c r="D64" s="2">
        <v>3</v>
      </c>
      <c r="E64" s="2"/>
      <c r="F64" s="17">
        <f t="shared" si="9"/>
        <v>4</v>
      </c>
      <c r="G64" s="2">
        <v>4</v>
      </c>
      <c r="H64" s="2"/>
      <c r="I64" s="2">
        <v>45</v>
      </c>
      <c r="J64" s="5">
        <v>30</v>
      </c>
      <c r="K64" s="5">
        <v>15</v>
      </c>
      <c r="L64" s="5">
        <v>0</v>
      </c>
      <c r="M64" s="5">
        <v>0</v>
      </c>
      <c r="N64" s="5">
        <v>0</v>
      </c>
      <c r="O64" s="5">
        <v>0</v>
      </c>
      <c r="P64" s="3"/>
    </row>
    <row r="65" spans="1:16" s="40" customFormat="1" ht="12.75">
      <c r="A65" s="52">
        <v>14</v>
      </c>
      <c r="B65" s="3" t="s">
        <v>60</v>
      </c>
      <c r="C65" s="2"/>
      <c r="D65" s="2">
        <v>3</v>
      </c>
      <c r="E65" s="2"/>
      <c r="F65" s="17">
        <f t="shared" si="9"/>
        <v>2</v>
      </c>
      <c r="G65" s="2">
        <v>2</v>
      </c>
      <c r="H65" s="2"/>
      <c r="I65" s="2">
        <v>15</v>
      </c>
      <c r="J65" s="5">
        <v>15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3"/>
    </row>
    <row r="66" spans="1:16" s="40" customFormat="1" ht="12.75">
      <c r="A66" s="75">
        <v>15</v>
      </c>
      <c r="B66" s="3" t="s">
        <v>61</v>
      </c>
      <c r="C66" s="17"/>
      <c r="D66" s="2">
        <v>3</v>
      </c>
      <c r="E66" s="17"/>
      <c r="F66" s="17">
        <f t="shared" si="9"/>
        <v>2</v>
      </c>
      <c r="G66" s="17">
        <v>2</v>
      </c>
      <c r="H66" s="17"/>
      <c r="I66" s="17">
        <v>15</v>
      </c>
      <c r="J66" s="27">
        <v>15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3"/>
    </row>
    <row r="67" spans="1:16" s="40" customFormat="1" ht="12.75">
      <c r="A67" s="75">
        <v>16</v>
      </c>
      <c r="B67" s="3" t="s">
        <v>117</v>
      </c>
      <c r="C67" s="17"/>
      <c r="D67" s="2">
        <v>3</v>
      </c>
      <c r="E67" s="17"/>
      <c r="F67" s="17">
        <f t="shared" si="9"/>
        <v>1</v>
      </c>
      <c r="G67" s="17">
        <v>1</v>
      </c>
      <c r="H67" s="17"/>
      <c r="I67" s="17">
        <v>15</v>
      </c>
      <c r="J67" s="27">
        <v>15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3"/>
    </row>
    <row r="68" spans="1:16" s="40" customFormat="1" ht="12.75">
      <c r="A68" s="75">
        <v>17</v>
      </c>
      <c r="B68" s="3" t="s">
        <v>62</v>
      </c>
      <c r="C68" s="17"/>
      <c r="D68" s="2">
        <v>4</v>
      </c>
      <c r="E68" s="17"/>
      <c r="F68" s="17">
        <f t="shared" si="9"/>
        <v>4</v>
      </c>
      <c r="G68" s="17"/>
      <c r="H68" s="17">
        <v>4</v>
      </c>
      <c r="I68" s="17">
        <v>75</v>
      </c>
      <c r="J68" s="27">
        <v>0</v>
      </c>
      <c r="K68" s="27">
        <v>0</v>
      </c>
      <c r="L68" s="27">
        <v>0</v>
      </c>
      <c r="M68" s="27">
        <v>30</v>
      </c>
      <c r="N68" s="27">
        <v>45</v>
      </c>
      <c r="O68" s="27">
        <v>0</v>
      </c>
      <c r="P68" s="3"/>
    </row>
    <row r="69" spans="1:16" s="40" customFormat="1" ht="12.75">
      <c r="A69" s="52">
        <v>18</v>
      </c>
      <c r="B69" s="3" t="s">
        <v>58</v>
      </c>
      <c r="C69" s="2"/>
      <c r="D69" s="2">
        <v>4</v>
      </c>
      <c r="E69" s="2"/>
      <c r="F69" s="17">
        <f t="shared" si="9"/>
        <v>1</v>
      </c>
      <c r="G69" s="2"/>
      <c r="H69" s="2">
        <v>1</v>
      </c>
      <c r="I69" s="2">
        <v>30</v>
      </c>
      <c r="J69" s="5">
        <v>0</v>
      </c>
      <c r="K69" s="5">
        <v>0</v>
      </c>
      <c r="L69" s="5">
        <v>0</v>
      </c>
      <c r="M69" s="5">
        <v>15</v>
      </c>
      <c r="N69" s="5">
        <v>15</v>
      </c>
      <c r="O69" s="5">
        <v>0</v>
      </c>
      <c r="P69" s="3"/>
    </row>
    <row r="70" spans="1:16" s="40" customFormat="1" ht="12.75">
      <c r="A70" s="52">
        <v>19</v>
      </c>
      <c r="B70" s="3" t="s">
        <v>63</v>
      </c>
      <c r="C70" s="2"/>
      <c r="D70" s="2">
        <v>4</v>
      </c>
      <c r="E70" s="2"/>
      <c r="F70" s="17">
        <f t="shared" si="9"/>
        <v>2</v>
      </c>
      <c r="G70" s="2"/>
      <c r="H70" s="2">
        <v>2</v>
      </c>
      <c r="I70" s="2">
        <v>30</v>
      </c>
      <c r="J70" s="5">
        <v>0</v>
      </c>
      <c r="K70" s="5">
        <v>0</v>
      </c>
      <c r="L70" s="5">
        <v>0</v>
      </c>
      <c r="M70" s="5">
        <v>15</v>
      </c>
      <c r="N70" s="5">
        <v>15</v>
      </c>
      <c r="O70" s="5">
        <v>0</v>
      </c>
      <c r="P70" s="3"/>
    </row>
    <row r="71" spans="1:16" s="40" customFormat="1" ht="12.75">
      <c r="A71" s="52">
        <v>20</v>
      </c>
      <c r="B71" s="3" t="s">
        <v>64</v>
      </c>
      <c r="C71" s="2"/>
      <c r="D71" s="2">
        <v>4</v>
      </c>
      <c r="E71" s="2"/>
      <c r="F71" s="17">
        <f t="shared" si="9"/>
        <v>2</v>
      </c>
      <c r="G71" s="2"/>
      <c r="H71" s="2">
        <v>2</v>
      </c>
      <c r="I71" s="2">
        <v>30</v>
      </c>
      <c r="J71" s="5">
        <v>0</v>
      </c>
      <c r="K71" s="5">
        <v>0</v>
      </c>
      <c r="L71" s="5">
        <v>0</v>
      </c>
      <c r="M71" s="5">
        <v>15</v>
      </c>
      <c r="N71" s="5">
        <v>15</v>
      </c>
      <c r="O71" s="5">
        <v>0</v>
      </c>
      <c r="P71" s="3"/>
    </row>
    <row r="72" spans="1:16" s="13" customFormat="1" ht="12.75">
      <c r="A72" s="11"/>
      <c r="B72" s="11" t="s">
        <v>17</v>
      </c>
      <c r="C72" s="12">
        <f>COUNT(C51:C71)</f>
        <v>7</v>
      </c>
      <c r="D72" s="12"/>
      <c r="E72" s="11"/>
      <c r="F72" s="17">
        <f t="shared" si="9"/>
        <v>60</v>
      </c>
      <c r="G72" s="12">
        <f aca="true" t="shared" si="10" ref="G72:O72">SUM(G51:G71)</f>
        <v>28</v>
      </c>
      <c r="H72" s="12">
        <f t="shared" si="10"/>
        <v>32</v>
      </c>
      <c r="I72" s="12">
        <f t="shared" si="10"/>
        <v>665</v>
      </c>
      <c r="J72" s="12">
        <f t="shared" si="10"/>
        <v>150</v>
      </c>
      <c r="K72" s="12">
        <f t="shared" si="10"/>
        <v>128</v>
      </c>
      <c r="L72" s="12">
        <f t="shared" si="10"/>
        <v>14</v>
      </c>
      <c r="M72" s="12">
        <f t="shared" si="10"/>
        <v>150</v>
      </c>
      <c r="N72" s="12">
        <f t="shared" si="10"/>
        <v>208</v>
      </c>
      <c r="O72" s="12">
        <f t="shared" si="10"/>
        <v>15</v>
      </c>
      <c r="P72" s="11"/>
    </row>
    <row r="73" spans="2:16" s="1" customFormat="1" ht="12.75">
      <c r="B73" s="18" t="s">
        <v>36</v>
      </c>
      <c r="C73" s="19"/>
      <c r="D73" s="19"/>
      <c r="E73" s="19"/>
      <c r="F73" s="13"/>
      <c r="G73" s="13"/>
      <c r="H73" s="13"/>
      <c r="I73" s="134">
        <f>SUM(J72:L72)</f>
        <v>292</v>
      </c>
      <c r="J73" s="134"/>
      <c r="K73" s="134"/>
      <c r="L73" s="134">
        <f>SUM(M72:O72)</f>
        <v>373</v>
      </c>
      <c r="M73" s="134"/>
      <c r="N73" s="134"/>
      <c r="O73" s="10"/>
      <c r="P73" s="9"/>
    </row>
    <row r="74" spans="2:16" s="28" customFormat="1" ht="12.75">
      <c r="B74" s="79" t="s">
        <v>160</v>
      </c>
      <c r="C74" s="80"/>
      <c r="D74" s="80"/>
      <c r="E74" s="80"/>
      <c r="I74" s="85"/>
      <c r="J74" s="85"/>
      <c r="K74" s="85"/>
      <c r="L74" s="85"/>
      <c r="M74" s="85"/>
      <c r="N74" s="85"/>
      <c r="O74" s="97"/>
      <c r="P74" s="98"/>
    </row>
    <row r="75" spans="2:16" s="1" customFormat="1" ht="12.75">
      <c r="B75" s="79" t="s">
        <v>137</v>
      </c>
      <c r="C75" s="78"/>
      <c r="D75" s="78"/>
      <c r="E75" s="78"/>
      <c r="F75" s="85">
        <f>SUM(F51:F62)</f>
        <v>42</v>
      </c>
      <c r="G75" s="85">
        <f>SUM(G51:G62)</f>
        <v>19</v>
      </c>
      <c r="H75" s="85">
        <f>SUM(H51:H62)</f>
        <v>23</v>
      </c>
      <c r="I75" s="71"/>
      <c r="J75" s="71"/>
      <c r="K75" s="65"/>
      <c r="L75" s="65"/>
      <c r="M75" s="65"/>
      <c r="N75" s="65"/>
      <c r="O75" s="10"/>
      <c r="P75" s="9"/>
    </row>
    <row r="76" spans="2:16" s="1" customFormat="1" ht="12.75">
      <c r="B76" s="79" t="s">
        <v>141</v>
      </c>
      <c r="C76" s="78"/>
      <c r="D76" s="78"/>
      <c r="E76" s="78"/>
      <c r="F76" s="85">
        <f>SUM(F64:F71)</f>
        <v>18</v>
      </c>
      <c r="G76" s="85">
        <f>SUM(G64:G71)</f>
        <v>9</v>
      </c>
      <c r="H76" s="85">
        <f>SUM(H64:H71)</f>
        <v>9</v>
      </c>
      <c r="I76" s="71"/>
      <c r="J76" s="71"/>
      <c r="K76" s="96"/>
      <c r="L76"/>
      <c r="M76"/>
      <c r="N76" s="10"/>
      <c r="O76" s="9"/>
      <c r="P76" s="9"/>
    </row>
    <row r="77" spans="2:16" s="1" customFormat="1" ht="12.75">
      <c r="B77" s="72"/>
      <c r="C77" s="78"/>
      <c r="D77" s="78"/>
      <c r="E77" s="78"/>
      <c r="F77" s="73"/>
      <c r="G77" s="73">
        <f>SUM(G75:G76)</f>
        <v>28</v>
      </c>
      <c r="H77" s="73">
        <f>SUM(H75:H76)</f>
        <v>32</v>
      </c>
      <c r="I77" s="71"/>
      <c r="J77" s="71"/>
      <c r="K77" s="96"/>
      <c r="L77"/>
      <c r="M77"/>
      <c r="N77" s="10"/>
      <c r="O77" s="9"/>
      <c r="P77" s="9"/>
    </row>
    <row r="78" spans="2:16" s="1" customFormat="1" ht="12.75">
      <c r="B78" s="45" t="s">
        <v>52</v>
      </c>
      <c r="C78" s="46"/>
      <c r="D78" s="46"/>
      <c r="E78" s="46"/>
      <c r="F78"/>
      <c r="G78"/>
      <c r="H78"/>
      <c r="I78"/>
      <c r="J78"/>
      <c r="K78"/>
      <c r="L78"/>
      <c r="M78"/>
      <c r="N78"/>
      <c r="O78"/>
      <c r="P78" s="9"/>
    </row>
    <row r="79" spans="2:15" ht="12.75">
      <c r="B79" s="39" t="s">
        <v>38</v>
      </c>
      <c r="C79" s="39"/>
      <c r="D79" s="39"/>
      <c r="E79" s="39"/>
      <c r="F79" s="39">
        <f>SUM(F51:F54)</f>
        <v>31</v>
      </c>
      <c r="G79" s="39"/>
      <c r="H79" s="39"/>
      <c r="I79" s="39">
        <f aca="true" t="shared" si="11" ref="I79:O79">SUM(I51:I54)</f>
        <v>218</v>
      </c>
      <c r="J79" s="39">
        <f t="shared" si="11"/>
        <v>62</v>
      </c>
      <c r="K79" s="39">
        <f t="shared" si="11"/>
        <v>53</v>
      </c>
      <c r="L79" s="39">
        <f t="shared" si="11"/>
        <v>0</v>
      </c>
      <c r="M79" s="39">
        <f t="shared" si="11"/>
        <v>45</v>
      </c>
      <c r="N79" s="39">
        <f t="shared" si="11"/>
        <v>43</v>
      </c>
      <c r="O79" s="39">
        <f t="shared" si="11"/>
        <v>15</v>
      </c>
    </row>
    <row r="80" spans="2:15" s="39" customFormat="1" ht="12.75">
      <c r="B80" s="25" t="s">
        <v>39</v>
      </c>
      <c r="C80" s="25"/>
      <c r="D80" s="25"/>
      <c r="E80" s="25"/>
      <c r="F80" s="25">
        <f>SUM(F55:F55)</f>
        <v>4</v>
      </c>
      <c r="G80" s="25"/>
      <c r="H80" s="25"/>
      <c r="I80" s="25">
        <f aca="true" t="shared" si="12" ref="I80:O80">SUM(I55:I55)</f>
        <v>30</v>
      </c>
      <c r="J80" s="25">
        <f t="shared" si="12"/>
        <v>0</v>
      </c>
      <c r="K80" s="25">
        <f t="shared" si="12"/>
        <v>0</v>
      </c>
      <c r="L80" s="25">
        <f t="shared" si="12"/>
        <v>0</v>
      </c>
      <c r="M80" s="25">
        <f t="shared" si="12"/>
        <v>30</v>
      </c>
      <c r="N80" s="25">
        <f t="shared" si="12"/>
        <v>0</v>
      </c>
      <c r="O80" s="25">
        <f t="shared" si="12"/>
        <v>0</v>
      </c>
    </row>
    <row r="81" spans="2:15" s="25" customFormat="1" ht="12.75">
      <c r="B81" s="40" t="s">
        <v>21</v>
      </c>
      <c r="C81" s="40"/>
      <c r="D81" s="40"/>
      <c r="E81" s="40"/>
      <c r="F81" s="25">
        <f>SUM(F56:F56)</f>
        <v>1</v>
      </c>
      <c r="I81" s="25">
        <f aca="true" t="shared" si="13" ref="I81:O81">SUM(I56:I56)</f>
        <v>0</v>
      </c>
      <c r="J81" s="25">
        <f t="shared" si="13"/>
        <v>0</v>
      </c>
      <c r="K81" s="25">
        <f t="shared" si="13"/>
        <v>0</v>
      </c>
      <c r="L81" s="25">
        <f t="shared" si="13"/>
        <v>0</v>
      </c>
      <c r="M81" s="25">
        <f t="shared" si="13"/>
        <v>0</v>
      </c>
      <c r="N81" s="25">
        <f t="shared" si="13"/>
        <v>0</v>
      </c>
      <c r="O81" s="25">
        <f t="shared" si="13"/>
        <v>0</v>
      </c>
    </row>
    <row r="82" spans="2:15" s="40" customFormat="1" ht="12.75">
      <c r="B82" s="40" t="s">
        <v>110</v>
      </c>
      <c r="F82" s="40">
        <f>SUM(F58:F59)</f>
        <v>4</v>
      </c>
      <c r="I82" s="40">
        <f aca="true" t="shared" si="14" ref="I82:O82">SUM(I58:I59)</f>
        <v>120</v>
      </c>
      <c r="J82" s="40">
        <f t="shared" si="14"/>
        <v>0</v>
      </c>
      <c r="K82" s="40">
        <f t="shared" si="14"/>
        <v>60</v>
      </c>
      <c r="L82" s="40">
        <f t="shared" si="14"/>
        <v>0</v>
      </c>
      <c r="M82" s="40">
        <f t="shared" si="14"/>
        <v>0</v>
      </c>
      <c r="N82" s="40">
        <f t="shared" si="14"/>
        <v>60</v>
      </c>
      <c r="O82" s="40">
        <f t="shared" si="14"/>
        <v>0</v>
      </c>
    </row>
    <row r="83" s="40" customFormat="1" ht="12.75"/>
    <row r="84" spans="2:15" s="40" customFormat="1" ht="12.75">
      <c r="B84" s="20" t="s">
        <v>40</v>
      </c>
      <c r="C84"/>
      <c r="D84"/>
      <c r="E84"/>
      <c r="F84">
        <f>SUM(F79:F83)</f>
        <v>40</v>
      </c>
      <c r="G84"/>
      <c r="H84"/>
      <c r="I84">
        <f>SUM(I79:I83)</f>
        <v>368</v>
      </c>
      <c r="J84">
        <f aca="true" t="shared" si="15" ref="J84:O84">SUM(J79:J83)</f>
        <v>62</v>
      </c>
      <c r="K84">
        <f t="shared" si="15"/>
        <v>113</v>
      </c>
      <c r="L84">
        <f t="shared" si="15"/>
        <v>0</v>
      </c>
      <c r="M84">
        <f t="shared" si="15"/>
        <v>75</v>
      </c>
      <c r="N84">
        <f t="shared" si="15"/>
        <v>103</v>
      </c>
      <c r="O84">
        <f t="shared" si="15"/>
        <v>15</v>
      </c>
    </row>
    <row r="86" spans="2:15" ht="12.75">
      <c r="B86" s="15" t="s">
        <v>154</v>
      </c>
      <c r="D86" s="15"/>
      <c r="E86" s="20" t="s">
        <v>29</v>
      </c>
      <c r="F86" s="20" t="s">
        <v>0</v>
      </c>
      <c r="G86" s="20"/>
      <c r="H86" s="20"/>
      <c r="I86" s="20"/>
      <c r="J86" s="15"/>
      <c r="K86" s="15"/>
      <c r="L86" s="15"/>
      <c r="M86" s="15"/>
      <c r="N86" s="15"/>
      <c r="O86" s="15"/>
    </row>
    <row r="87" spans="2:15" ht="12.75">
      <c r="B87" t="s">
        <v>162</v>
      </c>
      <c r="D87" s="16"/>
      <c r="E87" s="66">
        <f>I87/I90</f>
        <v>0.5123239436619719</v>
      </c>
      <c r="F87" s="20" t="s">
        <v>30</v>
      </c>
      <c r="G87" s="20"/>
      <c r="H87" s="20"/>
      <c r="I87" s="20">
        <f>J117+M117</f>
        <v>291</v>
      </c>
      <c r="J87" s="15"/>
      <c r="K87" s="15"/>
      <c r="L87" s="15"/>
      <c r="M87" s="15"/>
      <c r="N87" s="15"/>
      <c r="O87" s="15"/>
    </row>
    <row r="88" spans="2:15" ht="12.75">
      <c r="B88" t="s">
        <v>45</v>
      </c>
      <c r="D88" s="16"/>
      <c r="E88" s="66">
        <f>I88/I90</f>
        <v>0.352112676056338</v>
      </c>
      <c r="F88" s="20" t="s">
        <v>31</v>
      </c>
      <c r="G88" s="20"/>
      <c r="H88" s="20"/>
      <c r="I88" s="20">
        <f>K117+N117</f>
        <v>200</v>
      </c>
      <c r="J88" s="15"/>
      <c r="K88" s="15"/>
      <c r="L88" s="15"/>
      <c r="M88" s="15"/>
      <c r="N88" s="15"/>
      <c r="O88" s="15"/>
    </row>
    <row r="89" spans="2:15" ht="12.75">
      <c r="B89" t="s">
        <v>22</v>
      </c>
      <c r="D89" s="16"/>
      <c r="E89" s="66">
        <f>I89/I90</f>
        <v>0.13556338028169015</v>
      </c>
      <c r="F89" s="20" t="s">
        <v>32</v>
      </c>
      <c r="G89" s="20"/>
      <c r="H89" s="20"/>
      <c r="I89" s="20">
        <f>L117+O117</f>
        <v>77</v>
      </c>
      <c r="J89" s="15"/>
      <c r="K89" s="15"/>
      <c r="L89" s="15"/>
      <c r="M89" s="15"/>
      <c r="N89" s="15"/>
      <c r="O89" s="15"/>
    </row>
    <row r="90" spans="2:15" ht="12.75">
      <c r="B90" t="s">
        <v>49</v>
      </c>
      <c r="D90" s="15"/>
      <c r="E90" s="66">
        <f>SUM(E87:E89)</f>
        <v>1</v>
      </c>
      <c r="F90" s="20" t="s">
        <v>2</v>
      </c>
      <c r="G90" s="20"/>
      <c r="H90" s="20"/>
      <c r="I90" s="20">
        <f>SUM(I87:I89)</f>
        <v>568</v>
      </c>
      <c r="J90" s="15"/>
      <c r="K90" s="15"/>
      <c r="L90" s="15"/>
      <c r="M90" s="15"/>
      <c r="N90" s="15"/>
      <c r="O90" s="15"/>
    </row>
    <row r="91" ht="12.75">
      <c r="B91" t="s">
        <v>57</v>
      </c>
    </row>
    <row r="92" spans="1:16" ht="12.75" customHeight="1">
      <c r="A92" s="127" t="s">
        <v>23</v>
      </c>
      <c r="B92" s="129" t="s">
        <v>3</v>
      </c>
      <c r="C92" s="129" t="s">
        <v>133</v>
      </c>
      <c r="D92" s="129"/>
      <c r="E92" s="129"/>
      <c r="F92" s="124" t="s">
        <v>4</v>
      </c>
      <c r="G92" s="125"/>
      <c r="H92" s="126"/>
      <c r="I92" s="128" t="s">
        <v>5</v>
      </c>
      <c r="J92" s="132"/>
      <c r="K92" s="132"/>
      <c r="L92" s="132"/>
      <c r="M92" s="132"/>
      <c r="N92" s="132"/>
      <c r="O92" s="133"/>
      <c r="P92" s="114" t="s">
        <v>6</v>
      </c>
    </row>
    <row r="93" spans="1:16" s="1" customFormat="1" ht="12.75">
      <c r="A93" s="127"/>
      <c r="B93" s="130"/>
      <c r="C93" s="117" t="s">
        <v>7</v>
      </c>
      <c r="D93" s="122" t="s">
        <v>134</v>
      </c>
      <c r="E93" s="122" t="s">
        <v>135</v>
      </c>
      <c r="F93" s="117" t="s">
        <v>40</v>
      </c>
      <c r="G93" s="117" t="s">
        <v>142</v>
      </c>
      <c r="H93" s="117" t="s">
        <v>143</v>
      </c>
      <c r="I93" s="122" t="s">
        <v>136</v>
      </c>
      <c r="J93" s="119" t="s">
        <v>142</v>
      </c>
      <c r="K93" s="120"/>
      <c r="L93" s="121"/>
      <c r="M93" s="119" t="s">
        <v>143</v>
      </c>
      <c r="N93" s="120"/>
      <c r="O93" s="121"/>
      <c r="P93" s="115"/>
    </row>
    <row r="94" spans="1:16" s="1" customFormat="1" ht="12.75">
      <c r="A94" s="127"/>
      <c r="B94" s="131"/>
      <c r="C94" s="118"/>
      <c r="D94" s="123"/>
      <c r="E94" s="123"/>
      <c r="F94" s="118"/>
      <c r="G94" s="118"/>
      <c r="H94" s="118"/>
      <c r="I94" s="123"/>
      <c r="J94" s="74" t="s">
        <v>8</v>
      </c>
      <c r="K94" s="52" t="s">
        <v>9</v>
      </c>
      <c r="L94" s="52" t="s">
        <v>10</v>
      </c>
      <c r="M94" s="52" t="s">
        <v>8</v>
      </c>
      <c r="N94" s="52" t="s">
        <v>9</v>
      </c>
      <c r="O94" s="52" t="s">
        <v>10</v>
      </c>
      <c r="P94" s="116"/>
    </row>
    <row r="95" spans="1:16" s="24" customFormat="1" ht="12.75">
      <c r="A95" s="29">
        <v>1</v>
      </c>
      <c r="B95" s="29" t="s">
        <v>77</v>
      </c>
      <c r="C95" s="30">
        <v>5</v>
      </c>
      <c r="D95" s="30">
        <v>5</v>
      </c>
      <c r="E95" s="30"/>
      <c r="F95" s="31">
        <f>G95+H95</f>
        <v>4</v>
      </c>
      <c r="G95" s="30">
        <v>4</v>
      </c>
      <c r="H95" s="30"/>
      <c r="I95" s="30">
        <v>30</v>
      </c>
      <c r="J95" s="31">
        <v>15</v>
      </c>
      <c r="K95" s="31">
        <v>0</v>
      </c>
      <c r="L95" s="31">
        <v>15</v>
      </c>
      <c r="M95" s="31">
        <v>0</v>
      </c>
      <c r="N95" s="31">
        <v>0</v>
      </c>
      <c r="O95" s="31">
        <v>0</v>
      </c>
      <c r="P95" s="29"/>
    </row>
    <row r="96" spans="1:16" s="24" customFormat="1" ht="12.75">
      <c r="A96" s="29">
        <v>2</v>
      </c>
      <c r="B96" s="29" t="s">
        <v>25</v>
      </c>
      <c r="C96" s="31">
        <v>6</v>
      </c>
      <c r="D96" s="30">
        <v>6</v>
      </c>
      <c r="E96" s="31"/>
      <c r="F96" s="31">
        <f aca="true" t="shared" si="16" ref="F96:F105">G96+H96</f>
        <v>4</v>
      </c>
      <c r="G96" s="31"/>
      <c r="H96" s="31">
        <v>4</v>
      </c>
      <c r="I96" s="31">
        <v>30</v>
      </c>
      <c r="J96" s="31">
        <v>0</v>
      </c>
      <c r="K96" s="31">
        <v>0</v>
      </c>
      <c r="L96" s="31">
        <v>0</v>
      </c>
      <c r="M96" s="31">
        <v>20</v>
      </c>
      <c r="N96" s="31">
        <v>10</v>
      </c>
      <c r="O96" s="31">
        <v>0</v>
      </c>
      <c r="P96" s="29"/>
    </row>
    <row r="97" spans="1:16" s="24" customFormat="1" ht="12.75">
      <c r="A97" s="21">
        <v>3</v>
      </c>
      <c r="B97" s="43" t="s">
        <v>37</v>
      </c>
      <c r="C97" s="42">
        <v>5</v>
      </c>
      <c r="D97" s="42">
        <v>5</v>
      </c>
      <c r="E97" s="42"/>
      <c r="F97" s="62">
        <f t="shared" si="16"/>
        <v>4</v>
      </c>
      <c r="G97" s="42">
        <v>4</v>
      </c>
      <c r="H97" s="42"/>
      <c r="I97" s="42">
        <v>35</v>
      </c>
      <c r="J97" s="22">
        <v>15</v>
      </c>
      <c r="K97" s="22">
        <v>20</v>
      </c>
      <c r="L97" s="22">
        <v>0</v>
      </c>
      <c r="M97" s="22">
        <v>0</v>
      </c>
      <c r="N97" s="22">
        <v>0</v>
      </c>
      <c r="O97" s="22">
        <v>0</v>
      </c>
      <c r="P97" s="21"/>
    </row>
    <row r="98" spans="1:16" s="24" customFormat="1" ht="12.75">
      <c r="A98" s="21">
        <v>4</v>
      </c>
      <c r="B98" s="21" t="s">
        <v>78</v>
      </c>
      <c r="C98" s="42">
        <v>6</v>
      </c>
      <c r="D98" s="42">
        <v>6</v>
      </c>
      <c r="E98" s="42"/>
      <c r="F98" s="62">
        <f t="shared" si="16"/>
        <v>3</v>
      </c>
      <c r="G98" s="42"/>
      <c r="H98" s="42">
        <v>3</v>
      </c>
      <c r="I98" s="42">
        <v>30</v>
      </c>
      <c r="J98" s="22">
        <v>0</v>
      </c>
      <c r="K98" s="22">
        <v>0</v>
      </c>
      <c r="L98" s="22">
        <v>0</v>
      </c>
      <c r="M98" s="22">
        <v>16</v>
      </c>
      <c r="N98" s="22">
        <v>14</v>
      </c>
      <c r="O98" s="22">
        <v>0</v>
      </c>
      <c r="P98" s="21"/>
    </row>
    <row r="99" spans="1:16" s="24" customFormat="1" ht="12.75">
      <c r="A99" s="21">
        <v>5</v>
      </c>
      <c r="B99" s="21" t="s">
        <v>79</v>
      </c>
      <c r="C99" s="22">
        <v>6</v>
      </c>
      <c r="D99" s="42">
        <v>6</v>
      </c>
      <c r="E99" s="22"/>
      <c r="F99" s="62">
        <f t="shared" si="16"/>
        <v>3</v>
      </c>
      <c r="G99" s="22"/>
      <c r="H99" s="22">
        <v>3</v>
      </c>
      <c r="I99" s="22">
        <v>30</v>
      </c>
      <c r="J99" s="22">
        <v>0</v>
      </c>
      <c r="K99" s="22">
        <v>0</v>
      </c>
      <c r="L99" s="22">
        <v>0</v>
      </c>
      <c r="M99" s="22">
        <v>16</v>
      </c>
      <c r="N99" s="22">
        <v>14</v>
      </c>
      <c r="O99" s="22">
        <v>0</v>
      </c>
      <c r="P99" s="21"/>
    </row>
    <row r="100" spans="1:16" s="24" customFormat="1" ht="12.75">
      <c r="A100" s="21">
        <v>6</v>
      </c>
      <c r="B100" s="21" t="s">
        <v>80</v>
      </c>
      <c r="C100" s="22">
        <v>6</v>
      </c>
      <c r="D100" s="22">
        <v>6</v>
      </c>
      <c r="E100" s="22"/>
      <c r="F100" s="62">
        <f t="shared" si="16"/>
        <v>3</v>
      </c>
      <c r="G100" s="22"/>
      <c r="H100" s="22">
        <v>3</v>
      </c>
      <c r="I100" s="22">
        <v>30</v>
      </c>
      <c r="J100" s="22">
        <v>0</v>
      </c>
      <c r="K100" s="22">
        <v>0</v>
      </c>
      <c r="L100" s="22">
        <v>0</v>
      </c>
      <c r="M100" s="22">
        <v>20</v>
      </c>
      <c r="N100" s="22">
        <v>10</v>
      </c>
      <c r="O100" s="22">
        <v>0</v>
      </c>
      <c r="P100" s="21"/>
    </row>
    <row r="101" spans="1:16" s="63" customFormat="1" ht="12.75">
      <c r="A101" s="60">
        <v>7</v>
      </c>
      <c r="B101" s="60" t="s">
        <v>118</v>
      </c>
      <c r="C101" s="61">
        <v>5</v>
      </c>
      <c r="D101" s="61">
        <v>5</v>
      </c>
      <c r="E101" s="61"/>
      <c r="F101" s="62">
        <f t="shared" si="16"/>
        <v>4</v>
      </c>
      <c r="G101" s="61">
        <v>4</v>
      </c>
      <c r="H101" s="61"/>
      <c r="I101" s="61">
        <v>43</v>
      </c>
      <c r="J101" s="62">
        <v>25</v>
      </c>
      <c r="K101" s="62">
        <v>18</v>
      </c>
      <c r="L101" s="62">
        <v>0</v>
      </c>
      <c r="M101" s="62">
        <v>0</v>
      </c>
      <c r="N101" s="62">
        <v>0</v>
      </c>
      <c r="O101" s="62">
        <v>0</v>
      </c>
      <c r="P101" s="60"/>
    </row>
    <row r="102" spans="1:16" s="1" customFormat="1" ht="12.75">
      <c r="A102" s="3">
        <v>8</v>
      </c>
      <c r="B102" s="3" t="s">
        <v>81</v>
      </c>
      <c r="C102" s="2"/>
      <c r="D102" s="4">
        <v>5</v>
      </c>
      <c r="E102" s="2"/>
      <c r="F102" s="17">
        <f t="shared" si="16"/>
        <v>2</v>
      </c>
      <c r="G102" s="2">
        <v>2</v>
      </c>
      <c r="H102" s="2"/>
      <c r="I102" s="2">
        <v>30</v>
      </c>
      <c r="J102" s="2">
        <v>16</v>
      </c>
      <c r="K102" s="2">
        <v>14</v>
      </c>
      <c r="L102" s="2">
        <v>0</v>
      </c>
      <c r="M102" s="2">
        <v>0</v>
      </c>
      <c r="N102" s="2">
        <v>0</v>
      </c>
      <c r="O102" s="2">
        <v>0</v>
      </c>
      <c r="P102" s="3"/>
    </row>
    <row r="103" spans="1:16" s="1" customFormat="1" ht="12.75">
      <c r="A103" s="3">
        <v>9</v>
      </c>
      <c r="B103" s="3" t="s">
        <v>24</v>
      </c>
      <c r="C103" s="2"/>
      <c r="D103" s="2">
        <v>5</v>
      </c>
      <c r="E103" s="2"/>
      <c r="F103" s="17">
        <f t="shared" si="16"/>
        <v>3</v>
      </c>
      <c r="G103" s="2">
        <v>3</v>
      </c>
      <c r="H103" s="2"/>
      <c r="I103" s="2">
        <v>28</v>
      </c>
      <c r="J103" s="5">
        <v>10</v>
      </c>
      <c r="K103" s="5">
        <v>0</v>
      </c>
      <c r="L103" s="5">
        <v>18</v>
      </c>
      <c r="M103" s="5">
        <v>0</v>
      </c>
      <c r="N103" s="5">
        <v>0</v>
      </c>
      <c r="O103" s="5">
        <v>0</v>
      </c>
      <c r="P103" s="3"/>
    </row>
    <row r="104" spans="1:16" s="1" customFormat="1" ht="12.75">
      <c r="A104" s="3">
        <f>A103+1</f>
        <v>10</v>
      </c>
      <c r="B104" s="3" t="s">
        <v>82</v>
      </c>
      <c r="C104" s="2"/>
      <c r="D104" s="4">
        <v>6</v>
      </c>
      <c r="E104" s="2"/>
      <c r="F104" s="17">
        <f t="shared" si="16"/>
        <v>1</v>
      </c>
      <c r="G104" s="2"/>
      <c r="H104" s="2">
        <v>1</v>
      </c>
      <c r="I104" s="2">
        <v>14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14</v>
      </c>
      <c r="P104" s="3"/>
    </row>
    <row r="105" spans="1:16" s="1" customFormat="1" ht="12.75">
      <c r="A105" s="3">
        <f>A104+1</f>
        <v>11</v>
      </c>
      <c r="B105" s="6" t="s">
        <v>20</v>
      </c>
      <c r="C105" s="7"/>
      <c r="D105" s="8"/>
      <c r="E105" s="7" t="s">
        <v>116</v>
      </c>
      <c r="F105" s="17">
        <f t="shared" si="16"/>
        <v>10</v>
      </c>
      <c r="G105" s="2"/>
      <c r="H105" s="2">
        <v>10</v>
      </c>
      <c r="I105" s="2">
        <v>45</v>
      </c>
      <c r="J105" s="2">
        <v>0</v>
      </c>
      <c r="K105" s="2">
        <v>15</v>
      </c>
      <c r="L105" s="2">
        <v>0</v>
      </c>
      <c r="M105" s="2">
        <v>0</v>
      </c>
      <c r="N105" s="2">
        <v>30</v>
      </c>
      <c r="O105" s="2">
        <v>0</v>
      </c>
      <c r="P105" s="3"/>
    </row>
    <row r="106" spans="1:16" s="1" customFormat="1" ht="12.75">
      <c r="A106" s="3">
        <f>A105+1</f>
        <v>12</v>
      </c>
      <c r="B106" s="6" t="s">
        <v>83</v>
      </c>
      <c r="C106" s="7"/>
      <c r="D106" s="8">
        <v>6</v>
      </c>
      <c r="E106" s="7"/>
      <c r="F106" s="2">
        <f>G106+H106</f>
        <v>2</v>
      </c>
      <c r="G106" s="2"/>
      <c r="H106" s="2">
        <v>2</v>
      </c>
      <c r="I106" s="2">
        <v>28</v>
      </c>
      <c r="J106" s="2">
        <v>0</v>
      </c>
      <c r="K106" s="2">
        <v>0</v>
      </c>
      <c r="L106" s="2">
        <v>0</v>
      </c>
      <c r="M106" s="2">
        <v>18</v>
      </c>
      <c r="N106" s="2">
        <v>10</v>
      </c>
      <c r="O106" s="2">
        <v>0</v>
      </c>
      <c r="P106" s="3"/>
    </row>
    <row r="107" spans="1:16" s="1" customFormat="1" ht="12.75">
      <c r="A107" s="3"/>
      <c r="B107" s="3"/>
      <c r="C107" s="2"/>
      <c r="D107" s="2"/>
      <c r="E107" s="2"/>
      <c r="F107" s="31"/>
      <c r="G107" s="2"/>
      <c r="H107" s="2"/>
      <c r="I107" s="2"/>
      <c r="J107" s="2"/>
      <c r="K107" s="2"/>
      <c r="L107" s="2"/>
      <c r="M107" s="2"/>
      <c r="N107" s="2"/>
      <c r="O107" s="2"/>
      <c r="P107" s="3"/>
    </row>
    <row r="108" spans="1:16" s="13" customFormat="1" ht="12.75">
      <c r="A108" s="11"/>
      <c r="B108" s="102" t="s">
        <v>41</v>
      </c>
      <c r="C108" s="12"/>
      <c r="D108" s="12"/>
      <c r="E108" s="12"/>
      <c r="F108" s="105"/>
      <c r="G108" s="12"/>
      <c r="H108" s="12"/>
      <c r="I108" s="12"/>
      <c r="J108" s="12"/>
      <c r="K108" s="12"/>
      <c r="L108" s="12"/>
      <c r="M108" s="12"/>
      <c r="N108" s="12"/>
      <c r="O108" s="12"/>
      <c r="P108" s="11"/>
    </row>
    <row r="109" spans="1:16" s="1" customFormat="1" ht="25.5">
      <c r="A109" s="50">
        <v>13</v>
      </c>
      <c r="B109" s="51" t="s">
        <v>84</v>
      </c>
      <c r="C109" s="52">
        <v>5</v>
      </c>
      <c r="D109" s="52">
        <v>5</v>
      </c>
      <c r="E109" s="52"/>
      <c r="F109" s="52">
        <f>G109+H109</f>
        <v>5</v>
      </c>
      <c r="G109" s="52">
        <v>5</v>
      </c>
      <c r="H109" s="52"/>
      <c r="I109" s="52">
        <v>60</v>
      </c>
      <c r="J109" s="52">
        <v>15</v>
      </c>
      <c r="K109" s="52">
        <v>45</v>
      </c>
      <c r="L109" s="52">
        <v>0</v>
      </c>
      <c r="M109" s="52">
        <v>0</v>
      </c>
      <c r="N109" s="52">
        <v>0</v>
      </c>
      <c r="O109" s="52">
        <v>0</v>
      </c>
      <c r="P109" s="50"/>
    </row>
    <row r="110" spans="1:16" s="1" customFormat="1" ht="12.75">
      <c r="A110" s="3">
        <v>14</v>
      </c>
      <c r="B110" s="3" t="s">
        <v>85</v>
      </c>
      <c r="C110" s="2"/>
      <c r="D110" s="2">
        <v>5</v>
      </c>
      <c r="E110" s="2"/>
      <c r="F110" s="2">
        <f aca="true" t="shared" si="17" ref="F110:F116">G110+H110</f>
        <v>2</v>
      </c>
      <c r="G110" s="2">
        <v>2</v>
      </c>
      <c r="H110" s="2"/>
      <c r="I110" s="2">
        <v>15</v>
      </c>
      <c r="J110" s="2">
        <v>15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3"/>
    </row>
    <row r="111" spans="1:16" s="1" customFormat="1" ht="12.75">
      <c r="A111" s="3">
        <v>15</v>
      </c>
      <c r="B111" s="3" t="s">
        <v>86</v>
      </c>
      <c r="C111" s="2"/>
      <c r="D111" s="2">
        <v>5</v>
      </c>
      <c r="E111" s="2"/>
      <c r="F111" s="2">
        <f t="shared" si="17"/>
        <v>1</v>
      </c>
      <c r="G111" s="2">
        <v>1</v>
      </c>
      <c r="H111" s="2"/>
      <c r="I111" s="2">
        <v>15</v>
      </c>
      <c r="J111" s="2">
        <v>15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3"/>
    </row>
    <row r="112" spans="1:16" s="1" customFormat="1" ht="12.75">
      <c r="A112" s="3">
        <v>16</v>
      </c>
      <c r="B112" s="3" t="s">
        <v>87</v>
      </c>
      <c r="C112" s="2"/>
      <c r="D112" s="2">
        <v>5</v>
      </c>
      <c r="E112" s="2"/>
      <c r="F112" s="2">
        <f t="shared" si="17"/>
        <v>3</v>
      </c>
      <c r="G112" s="2">
        <v>3</v>
      </c>
      <c r="H112" s="2"/>
      <c r="I112" s="2">
        <v>30</v>
      </c>
      <c r="J112" s="2">
        <v>0</v>
      </c>
      <c r="K112" s="2">
        <v>0</v>
      </c>
      <c r="L112" s="2">
        <v>30</v>
      </c>
      <c r="M112" s="2">
        <v>0</v>
      </c>
      <c r="N112" s="2">
        <v>0</v>
      </c>
      <c r="O112" s="2">
        <v>0</v>
      </c>
      <c r="P112" s="3"/>
    </row>
    <row r="113" spans="1:16" s="1" customFormat="1" ht="12.75">
      <c r="A113" s="3">
        <v>17</v>
      </c>
      <c r="B113" s="3" t="s">
        <v>108</v>
      </c>
      <c r="C113" s="2"/>
      <c r="D113" s="2">
        <v>6</v>
      </c>
      <c r="E113" s="2"/>
      <c r="F113" s="2">
        <f t="shared" si="17"/>
        <v>2</v>
      </c>
      <c r="G113" s="2"/>
      <c r="H113" s="2">
        <v>2</v>
      </c>
      <c r="I113" s="2">
        <v>15</v>
      </c>
      <c r="J113" s="2">
        <v>0</v>
      </c>
      <c r="K113" s="2">
        <v>0</v>
      </c>
      <c r="L113" s="2">
        <v>0</v>
      </c>
      <c r="M113" s="2">
        <v>15</v>
      </c>
      <c r="N113" s="2">
        <v>0</v>
      </c>
      <c r="O113" s="2">
        <v>0</v>
      </c>
      <c r="P113" s="3"/>
    </row>
    <row r="114" spans="1:16" s="1" customFormat="1" ht="12.75">
      <c r="A114" s="3">
        <v>18</v>
      </c>
      <c r="B114" s="3" t="s">
        <v>88</v>
      </c>
      <c r="C114" s="2"/>
      <c r="D114" s="2">
        <v>6</v>
      </c>
      <c r="E114" s="2"/>
      <c r="F114" s="2">
        <f t="shared" si="17"/>
        <v>1</v>
      </c>
      <c r="G114" s="2"/>
      <c r="H114" s="2">
        <v>1</v>
      </c>
      <c r="I114" s="2">
        <v>15</v>
      </c>
      <c r="J114" s="2">
        <v>0</v>
      </c>
      <c r="K114" s="2">
        <v>0</v>
      </c>
      <c r="L114" s="2">
        <v>0</v>
      </c>
      <c r="M114" s="2">
        <v>15</v>
      </c>
      <c r="N114" s="2">
        <v>0</v>
      </c>
      <c r="O114" s="2">
        <v>0</v>
      </c>
      <c r="P114" s="3"/>
    </row>
    <row r="115" spans="1:16" s="1" customFormat="1" ht="12.75">
      <c r="A115" s="3">
        <v>19</v>
      </c>
      <c r="B115" s="3" t="s">
        <v>122</v>
      </c>
      <c r="C115" s="2"/>
      <c r="D115" s="2">
        <v>6</v>
      </c>
      <c r="E115" s="2"/>
      <c r="F115" s="2">
        <f t="shared" si="17"/>
        <v>2</v>
      </c>
      <c r="G115" s="2"/>
      <c r="H115" s="2">
        <v>2</v>
      </c>
      <c r="I115" s="2">
        <v>30</v>
      </c>
      <c r="J115" s="2">
        <v>0</v>
      </c>
      <c r="K115" s="2">
        <v>0</v>
      </c>
      <c r="L115" s="2">
        <v>0</v>
      </c>
      <c r="M115" s="2">
        <v>30</v>
      </c>
      <c r="N115" s="2">
        <v>0</v>
      </c>
      <c r="O115" s="2">
        <v>0</v>
      </c>
      <c r="P115" s="3"/>
    </row>
    <row r="116" spans="1:16" s="1" customFormat="1" ht="12.75">
      <c r="A116" s="3">
        <v>20</v>
      </c>
      <c r="B116" s="3" t="s">
        <v>89</v>
      </c>
      <c r="C116" s="2"/>
      <c r="D116" s="2">
        <v>6</v>
      </c>
      <c r="E116" s="2"/>
      <c r="F116" s="2">
        <f t="shared" si="17"/>
        <v>1</v>
      </c>
      <c r="G116" s="2"/>
      <c r="H116" s="2">
        <v>1</v>
      </c>
      <c r="I116" s="2">
        <v>15</v>
      </c>
      <c r="J116" s="2">
        <v>0</v>
      </c>
      <c r="K116" s="2">
        <v>0</v>
      </c>
      <c r="L116" s="2">
        <v>0</v>
      </c>
      <c r="M116" s="2">
        <v>15</v>
      </c>
      <c r="N116" s="2">
        <v>0</v>
      </c>
      <c r="O116" s="2">
        <v>0</v>
      </c>
      <c r="P116" s="3"/>
    </row>
    <row r="117" spans="1:16" s="13" customFormat="1" ht="12.75">
      <c r="A117" s="11"/>
      <c r="B117" s="11" t="s">
        <v>17</v>
      </c>
      <c r="C117" s="12">
        <f>COUNT(C95:C116)</f>
        <v>8</v>
      </c>
      <c r="D117" s="11"/>
      <c r="E117" s="11"/>
      <c r="F117" s="12">
        <f aca="true" t="shared" si="18" ref="F117:O117">SUM(F95:F116)</f>
        <v>60</v>
      </c>
      <c r="G117" s="12">
        <f t="shared" si="18"/>
        <v>28</v>
      </c>
      <c r="H117" s="12">
        <f t="shared" si="18"/>
        <v>32</v>
      </c>
      <c r="I117" s="12">
        <f t="shared" si="18"/>
        <v>568</v>
      </c>
      <c r="J117" s="12">
        <f t="shared" si="18"/>
        <v>126</v>
      </c>
      <c r="K117" s="12">
        <f t="shared" si="18"/>
        <v>112</v>
      </c>
      <c r="L117" s="12">
        <f t="shared" si="18"/>
        <v>63</v>
      </c>
      <c r="M117" s="12">
        <f t="shared" si="18"/>
        <v>165</v>
      </c>
      <c r="N117" s="12">
        <f t="shared" si="18"/>
        <v>88</v>
      </c>
      <c r="O117" s="12">
        <f t="shared" si="18"/>
        <v>14</v>
      </c>
      <c r="P117" s="11"/>
    </row>
    <row r="118" spans="2:16" s="15" customFormat="1" ht="12.75">
      <c r="B118" s="15" t="s">
        <v>36</v>
      </c>
      <c r="J118" s="135">
        <f>SUM(J117:L117)</f>
        <v>301</v>
      </c>
      <c r="K118" s="135"/>
      <c r="L118" s="135"/>
      <c r="M118" s="135">
        <f>SUM(M117:O117)</f>
        <v>267</v>
      </c>
      <c r="N118" s="135"/>
      <c r="O118" s="135"/>
      <c r="P118" s="14"/>
    </row>
    <row r="119" spans="2:16" s="15" customFormat="1" ht="12.75">
      <c r="B119" s="79" t="s">
        <v>137</v>
      </c>
      <c r="C119" s="19"/>
      <c r="D119" s="19"/>
      <c r="E119" s="19"/>
      <c r="F119" s="85">
        <f>SUM(F95:F106)</f>
        <v>43</v>
      </c>
      <c r="G119" s="85">
        <f>SUM(G95:G106)</f>
        <v>17</v>
      </c>
      <c r="H119" s="85">
        <f>SUM(H95:H106)</f>
        <v>26</v>
      </c>
      <c r="I119" s="71"/>
      <c r="J119" s="71"/>
      <c r="K119" s="47"/>
      <c r="L119" s="47"/>
      <c r="M119" s="47"/>
      <c r="N119" s="47"/>
      <c r="O119" s="47"/>
      <c r="P119" s="14"/>
    </row>
    <row r="120" spans="2:16" s="15" customFormat="1" ht="12.75">
      <c r="B120" s="79" t="s">
        <v>141</v>
      </c>
      <c r="C120" s="78"/>
      <c r="D120" s="78"/>
      <c r="E120" s="78"/>
      <c r="F120" s="85">
        <f>SUM(F109:F116)</f>
        <v>17</v>
      </c>
      <c r="G120" s="85">
        <f>SUM(G109:G116)</f>
        <v>11</v>
      </c>
      <c r="H120" s="85">
        <f>SUM(H109:H116)</f>
        <v>6</v>
      </c>
      <c r="I120" s="71"/>
      <c r="J120" s="71"/>
      <c r="K120" s="73"/>
      <c r="L120" s="47"/>
      <c r="M120" s="47"/>
      <c r="N120" s="47"/>
      <c r="O120" s="47"/>
      <c r="P120" s="14"/>
    </row>
    <row r="121" spans="2:16" s="15" customFormat="1" ht="12.75">
      <c r="B121" s="72"/>
      <c r="C121" s="19"/>
      <c r="D121" s="19"/>
      <c r="E121" s="19"/>
      <c r="F121" s="73"/>
      <c r="G121" s="73">
        <f>SUM(G119:G120)</f>
        <v>28</v>
      </c>
      <c r="H121" s="73">
        <f>SUM(H119:H120)</f>
        <v>32</v>
      </c>
      <c r="I121" s="71"/>
      <c r="J121" s="71"/>
      <c r="K121" s="47"/>
      <c r="L121" s="47"/>
      <c r="M121" s="47"/>
      <c r="N121" s="47"/>
      <c r="O121" s="47"/>
      <c r="P121" s="14"/>
    </row>
    <row r="122" spans="2:16" s="15" customFormat="1" ht="12.75">
      <c r="B122" s="136" t="s">
        <v>52</v>
      </c>
      <c r="C122" s="137"/>
      <c r="D122" s="137"/>
      <c r="E122" s="137"/>
      <c r="F122"/>
      <c r="G122"/>
      <c r="H122"/>
      <c r="I122"/>
      <c r="J122"/>
      <c r="K122"/>
      <c r="L122"/>
      <c r="M122"/>
      <c r="N122"/>
      <c r="O122"/>
      <c r="P122" s="14"/>
    </row>
    <row r="123" spans="2:16" s="15" customFormat="1" ht="12.75">
      <c r="B123" s="39" t="s">
        <v>38</v>
      </c>
      <c r="C123" s="39"/>
      <c r="D123" s="39"/>
      <c r="E123" s="39"/>
      <c r="F123" s="39">
        <f>SUM(F95:F96)</f>
        <v>8</v>
      </c>
      <c r="G123" s="39"/>
      <c r="H123" s="39"/>
      <c r="I123" s="39">
        <f aca="true" t="shared" si="19" ref="I123:O123">SUM(I95:I96)</f>
        <v>60</v>
      </c>
      <c r="J123" s="39">
        <f t="shared" si="19"/>
        <v>15</v>
      </c>
      <c r="K123" s="39">
        <f t="shared" si="19"/>
        <v>0</v>
      </c>
      <c r="L123" s="39">
        <f t="shared" si="19"/>
        <v>15</v>
      </c>
      <c r="M123" s="39">
        <f t="shared" si="19"/>
        <v>20</v>
      </c>
      <c r="N123" s="39">
        <f t="shared" si="19"/>
        <v>10</v>
      </c>
      <c r="O123" s="39">
        <f t="shared" si="19"/>
        <v>0</v>
      </c>
      <c r="P123" s="14"/>
    </row>
    <row r="124" spans="2:16" s="15" customFormat="1" ht="12.75">
      <c r="B124" s="25" t="s">
        <v>39</v>
      </c>
      <c r="C124" s="25"/>
      <c r="D124" s="25"/>
      <c r="E124" s="25"/>
      <c r="F124" s="25">
        <f>SUM(F97:F101)</f>
        <v>17</v>
      </c>
      <c r="G124" s="25"/>
      <c r="H124" s="25"/>
      <c r="I124" s="25">
        <f aca="true" t="shared" si="20" ref="I124:O124">SUM(I97:I101)</f>
        <v>168</v>
      </c>
      <c r="J124" s="25">
        <f t="shared" si="20"/>
        <v>40</v>
      </c>
      <c r="K124" s="25">
        <f t="shared" si="20"/>
        <v>38</v>
      </c>
      <c r="L124" s="25">
        <f t="shared" si="20"/>
        <v>0</v>
      </c>
      <c r="M124" s="25">
        <f t="shared" si="20"/>
        <v>52</v>
      </c>
      <c r="N124" s="25">
        <f t="shared" si="20"/>
        <v>38</v>
      </c>
      <c r="O124" s="25">
        <f t="shared" si="20"/>
        <v>0</v>
      </c>
      <c r="P124" s="14"/>
    </row>
    <row r="125" spans="2:16" s="15" customFormat="1" ht="12.75">
      <c r="B125" s="44" t="s">
        <v>40</v>
      </c>
      <c r="C125"/>
      <c r="D125"/>
      <c r="E125"/>
      <c r="F125">
        <f>SUM(F123:F124)</f>
        <v>25</v>
      </c>
      <c r="G125"/>
      <c r="H125"/>
      <c r="I125">
        <f aca="true" t="shared" si="21" ref="I125:O125">SUM(I123:I124)</f>
        <v>228</v>
      </c>
      <c r="J125">
        <f t="shared" si="21"/>
        <v>55</v>
      </c>
      <c r="K125">
        <f t="shared" si="21"/>
        <v>38</v>
      </c>
      <c r="L125">
        <f t="shared" si="21"/>
        <v>15</v>
      </c>
      <c r="M125">
        <f t="shared" si="21"/>
        <v>72</v>
      </c>
      <c r="N125">
        <f t="shared" si="21"/>
        <v>48</v>
      </c>
      <c r="O125">
        <f t="shared" si="21"/>
        <v>0</v>
      </c>
      <c r="P125" s="14"/>
    </row>
    <row r="126" spans="9:16" s="15" customFormat="1" ht="12.75">
      <c r="I126" s="70"/>
      <c r="J126" s="70"/>
      <c r="K126" s="47"/>
      <c r="L126" s="47"/>
      <c r="M126" s="47"/>
      <c r="N126" s="47"/>
      <c r="O126" s="47"/>
      <c r="P126" s="14"/>
    </row>
    <row r="127" spans="9:16" s="15" customFormat="1" ht="12.75">
      <c r="I127" s="70"/>
      <c r="J127" s="70"/>
      <c r="K127" s="47"/>
      <c r="L127" s="47"/>
      <c r="M127" s="47"/>
      <c r="N127" s="47"/>
      <c r="O127" s="47"/>
      <c r="P127" s="14"/>
    </row>
    <row r="130" spans="2:6" ht="12.75">
      <c r="B130" s="86" t="s">
        <v>130</v>
      </c>
      <c r="C130" s="13"/>
      <c r="D130" s="13"/>
      <c r="E130" s="13"/>
      <c r="F130" s="13">
        <f>F131+F132</f>
        <v>180</v>
      </c>
    </row>
    <row r="131" spans="2:6" s="25" customFormat="1" ht="12.75">
      <c r="B131" s="45" t="s">
        <v>144</v>
      </c>
      <c r="C131" s="13"/>
      <c r="D131" s="13"/>
      <c r="E131" s="13"/>
      <c r="F131" s="13">
        <f>F28+F75+F119</f>
        <v>145</v>
      </c>
    </row>
    <row r="132" spans="2:6" ht="12.75">
      <c r="B132" s="45" t="s">
        <v>145</v>
      </c>
      <c r="C132" s="13"/>
      <c r="D132" s="13"/>
      <c r="E132" s="13"/>
      <c r="F132" s="13">
        <f>F76+F120</f>
        <v>35</v>
      </c>
    </row>
    <row r="134" spans="1:8" ht="12.75">
      <c r="A134" s="20"/>
      <c r="B134" s="87"/>
      <c r="C134" s="28"/>
      <c r="D134" s="94" t="s">
        <v>153</v>
      </c>
      <c r="E134" s="28"/>
      <c r="F134" s="13"/>
      <c r="G134" s="13"/>
      <c r="H134" s="13"/>
    </row>
    <row r="135" spans="4:5" ht="12.75">
      <c r="D135" s="44" t="s">
        <v>152</v>
      </c>
      <c r="E135" s="93" t="s">
        <v>152</v>
      </c>
    </row>
    <row r="136" spans="2:8" ht="12.75">
      <c r="B136" s="45" t="s">
        <v>52</v>
      </c>
      <c r="C136" s="46"/>
      <c r="D136" s="44" t="s">
        <v>148</v>
      </c>
      <c r="E136" s="44" t="s">
        <v>35</v>
      </c>
      <c r="F136" s="44" t="s">
        <v>35</v>
      </c>
      <c r="G136" s="44"/>
      <c r="H136" s="44"/>
    </row>
    <row r="137" spans="2:15" s="39" customFormat="1" ht="12.75">
      <c r="B137" s="39" t="s">
        <v>38</v>
      </c>
      <c r="D137" s="39">
        <v>360</v>
      </c>
      <c r="E137" s="39">
        <v>48</v>
      </c>
      <c r="F137" s="39">
        <f>+F31+F79+F123</f>
        <v>75</v>
      </c>
      <c r="I137" s="39">
        <f aca="true" t="shared" si="22" ref="I137:O138">+I31+I79+I123</f>
        <v>500</v>
      </c>
      <c r="J137" s="39">
        <f t="shared" si="22"/>
        <v>140</v>
      </c>
      <c r="K137" s="39">
        <f t="shared" si="22"/>
        <v>109</v>
      </c>
      <c r="L137" s="39">
        <f t="shared" si="22"/>
        <v>15</v>
      </c>
      <c r="M137" s="39">
        <f t="shared" si="22"/>
        <v>110</v>
      </c>
      <c r="N137" s="39">
        <f t="shared" si="22"/>
        <v>111</v>
      </c>
      <c r="O137" s="39">
        <f t="shared" si="22"/>
        <v>15</v>
      </c>
    </row>
    <row r="138" spans="2:15" s="25" customFormat="1" ht="12.75">
      <c r="B138" s="25" t="s">
        <v>39</v>
      </c>
      <c r="D138" s="25">
        <v>180</v>
      </c>
      <c r="E138" s="25">
        <v>24</v>
      </c>
      <c r="F138" s="25">
        <f>+F32+F80+F124</f>
        <v>26</v>
      </c>
      <c r="I138" s="25">
        <f t="shared" si="22"/>
        <v>228</v>
      </c>
      <c r="J138" s="25">
        <f t="shared" si="22"/>
        <v>40</v>
      </c>
      <c r="K138" s="25">
        <f t="shared" si="22"/>
        <v>38</v>
      </c>
      <c r="L138" s="25">
        <f t="shared" si="22"/>
        <v>0</v>
      </c>
      <c r="M138" s="25">
        <f t="shared" si="22"/>
        <v>112</v>
      </c>
      <c r="N138" s="25">
        <f t="shared" si="22"/>
        <v>38</v>
      </c>
      <c r="O138" s="25">
        <f t="shared" si="22"/>
        <v>0</v>
      </c>
    </row>
    <row r="139" spans="2:15" s="40" customFormat="1" ht="12.75">
      <c r="B139" s="40" t="s">
        <v>105</v>
      </c>
      <c r="D139" s="40">
        <v>60</v>
      </c>
      <c r="E139" s="40">
        <v>3</v>
      </c>
      <c r="F139" s="40">
        <f>+SUM(F33:F33)</f>
        <v>8</v>
      </c>
      <c r="I139" s="40">
        <f aca="true" t="shared" si="23" ref="I139:O139">+SUM(I33:I33)</f>
        <v>60</v>
      </c>
      <c r="J139" s="40">
        <f t="shared" si="23"/>
        <v>30</v>
      </c>
      <c r="K139" s="40">
        <f t="shared" si="23"/>
        <v>0</v>
      </c>
      <c r="L139" s="40">
        <f t="shared" si="23"/>
        <v>0</v>
      </c>
      <c r="M139" s="40">
        <f t="shared" si="23"/>
        <v>30</v>
      </c>
      <c r="N139" s="40">
        <f t="shared" si="23"/>
        <v>0</v>
      </c>
      <c r="O139" s="40">
        <f t="shared" si="23"/>
        <v>0</v>
      </c>
    </row>
    <row r="140" spans="2:15" s="40" customFormat="1" ht="12.75">
      <c r="B140" s="40" t="s">
        <v>14</v>
      </c>
      <c r="D140" s="40">
        <v>30</v>
      </c>
      <c r="E140" s="40">
        <v>2</v>
      </c>
      <c r="F140" s="40">
        <f>SUM(F34:F34)</f>
        <v>2</v>
      </c>
      <c r="I140" s="40">
        <f aca="true" t="shared" si="24" ref="I140:O140">SUM(I34:I34)</f>
        <v>30</v>
      </c>
      <c r="J140" s="40">
        <f t="shared" si="24"/>
        <v>0</v>
      </c>
      <c r="K140" s="40">
        <f t="shared" si="24"/>
        <v>0</v>
      </c>
      <c r="L140" s="40">
        <f t="shared" si="24"/>
        <v>30</v>
      </c>
      <c r="M140" s="40">
        <f t="shared" si="24"/>
        <v>0</v>
      </c>
      <c r="N140" s="40">
        <f t="shared" si="24"/>
        <v>0</v>
      </c>
      <c r="O140" s="40">
        <f t="shared" si="24"/>
        <v>0</v>
      </c>
    </row>
    <row r="141" spans="2:15" s="40" customFormat="1" ht="12.75">
      <c r="B141" s="40" t="s">
        <v>21</v>
      </c>
      <c r="D141" s="40">
        <v>0</v>
      </c>
      <c r="E141" s="40">
        <v>0</v>
      </c>
      <c r="F141" s="40">
        <f>SUM(F81:F81)</f>
        <v>1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</row>
    <row r="142" spans="2:15" s="40" customFormat="1" ht="12.75">
      <c r="B142" s="40" t="s">
        <v>110</v>
      </c>
      <c r="D142" s="40">
        <v>120</v>
      </c>
      <c r="E142" s="40">
        <v>5</v>
      </c>
      <c r="F142" s="40">
        <f>+F35+F82</f>
        <v>7</v>
      </c>
      <c r="I142" s="40">
        <f aca="true" t="shared" si="25" ref="I142:O142">+I35+I82</f>
        <v>240</v>
      </c>
      <c r="J142" s="40">
        <f t="shared" si="25"/>
        <v>0</v>
      </c>
      <c r="K142" s="40">
        <f t="shared" si="25"/>
        <v>120</v>
      </c>
      <c r="L142" s="40">
        <f t="shared" si="25"/>
        <v>0</v>
      </c>
      <c r="M142" s="40">
        <f t="shared" si="25"/>
        <v>0</v>
      </c>
      <c r="N142" s="40">
        <f t="shared" si="25"/>
        <v>120</v>
      </c>
      <c r="O142" s="40">
        <f t="shared" si="25"/>
        <v>0</v>
      </c>
    </row>
    <row r="143" spans="2:15" ht="12.75">
      <c r="B143" s="40" t="s">
        <v>109</v>
      </c>
      <c r="D143" s="40">
        <v>60</v>
      </c>
      <c r="E143" s="40">
        <v>0</v>
      </c>
      <c r="F143" s="40">
        <f>+F36</f>
        <v>0</v>
      </c>
      <c r="G143" s="40"/>
      <c r="H143" s="40"/>
      <c r="I143" s="40">
        <f aca="true" t="shared" si="26" ref="I143:O143">+I36</f>
        <v>60</v>
      </c>
      <c r="J143" s="40">
        <f t="shared" si="26"/>
        <v>0</v>
      </c>
      <c r="K143" s="40">
        <f t="shared" si="26"/>
        <v>30</v>
      </c>
      <c r="L143" s="40">
        <f t="shared" si="26"/>
        <v>0</v>
      </c>
      <c r="M143" s="40">
        <f t="shared" si="26"/>
        <v>0</v>
      </c>
      <c r="N143" s="40">
        <f t="shared" si="26"/>
        <v>30</v>
      </c>
      <c r="O143" s="40">
        <f t="shared" si="26"/>
        <v>0</v>
      </c>
    </row>
    <row r="144" spans="2:15" ht="12.75">
      <c r="B144" s="47" t="s">
        <v>40</v>
      </c>
      <c r="D144" s="15">
        <f>+SUM(D137:D143)</f>
        <v>810</v>
      </c>
      <c r="E144" s="15">
        <f>+SUM(E137:E143)</f>
        <v>82</v>
      </c>
      <c r="F144" s="15">
        <f>+SUM(F137:F143)</f>
        <v>119</v>
      </c>
      <c r="G144" s="15"/>
      <c r="H144" s="15"/>
      <c r="I144" s="15">
        <f>+SUM(I137:I143)</f>
        <v>1118</v>
      </c>
      <c r="J144" s="15">
        <f aca="true" t="shared" si="27" ref="J144:O144">+SUM(J137:J143)</f>
        <v>210</v>
      </c>
      <c r="K144" s="15">
        <f t="shared" si="27"/>
        <v>297</v>
      </c>
      <c r="L144" s="15">
        <f t="shared" si="27"/>
        <v>45</v>
      </c>
      <c r="M144" s="15">
        <f t="shared" si="27"/>
        <v>252</v>
      </c>
      <c r="N144" s="15">
        <f t="shared" si="27"/>
        <v>299</v>
      </c>
      <c r="O144" s="15">
        <f t="shared" si="27"/>
        <v>15</v>
      </c>
    </row>
    <row r="146" spans="2:10" ht="12.75">
      <c r="B146" s="47" t="s">
        <v>103</v>
      </c>
      <c r="C146" s="15"/>
      <c r="D146" s="45" t="s">
        <v>146</v>
      </c>
      <c r="E146" s="15"/>
      <c r="F146" s="15"/>
      <c r="G146" s="15"/>
      <c r="H146" s="15"/>
      <c r="I146" s="45" t="s">
        <v>147</v>
      </c>
      <c r="J146" s="15"/>
    </row>
    <row r="147" spans="2:10" ht="12.75">
      <c r="B147" s="15"/>
      <c r="C147" s="49" t="s">
        <v>40</v>
      </c>
      <c r="D147" s="49" t="s">
        <v>33</v>
      </c>
      <c r="E147" s="44" t="s">
        <v>148</v>
      </c>
      <c r="F147" s="49" t="s">
        <v>33</v>
      </c>
      <c r="G147" s="49"/>
      <c r="H147" s="49"/>
      <c r="I147" s="44" t="s">
        <v>148</v>
      </c>
      <c r="J147" s="49" t="s">
        <v>33</v>
      </c>
    </row>
    <row r="148" spans="2:10" ht="12.75">
      <c r="B148" s="47" t="s">
        <v>42</v>
      </c>
      <c r="C148" s="15">
        <f>+E148+I148</f>
        <v>822</v>
      </c>
      <c r="D148" s="67">
        <f>+C148/C$151</f>
        <v>0.45666666666666667</v>
      </c>
      <c r="E148" s="15">
        <f>SUM(J12:J25)+SUM(M12:M25)+SUM(J51:J62)+SUM(M51:M62)+SUM(J95:J106)+SUM(M95:M106)</f>
        <v>552</v>
      </c>
      <c r="F148" s="67">
        <f>+E148/E$151</f>
        <v>0.4088888888888889</v>
      </c>
      <c r="G148" s="67"/>
      <c r="H148" s="67"/>
      <c r="I148" s="68">
        <f>SUM(J64:J71)+SUM(M64:M71)+SUM(J109:J116)+SUM(M109:M116)</f>
        <v>270</v>
      </c>
      <c r="J148" s="67">
        <f>+I148/I$151</f>
        <v>0.6</v>
      </c>
    </row>
    <row r="149" spans="2:10" ht="12.75">
      <c r="B149" s="47" t="s">
        <v>43</v>
      </c>
      <c r="C149" s="15">
        <f>+E149+I149</f>
        <v>842</v>
      </c>
      <c r="D149" s="67">
        <f>+C149/C$151</f>
        <v>0.4677777777777778</v>
      </c>
      <c r="E149" s="15">
        <f>SUM(K12:K25)+SUM(N12:N25)+SUM(K51:K62)+SUM(N51:N62)+SUM(K95:K106)+SUM(N95:N106)</f>
        <v>692</v>
      </c>
      <c r="F149" s="67">
        <f>+E149/E$151</f>
        <v>0.5125925925925926</v>
      </c>
      <c r="G149" s="67"/>
      <c r="H149" s="67"/>
      <c r="I149" s="68">
        <f>SUM(K64:K71)+SUM(N64:N71)+SUM(K109:K116)+SUM(N109:N116)</f>
        <v>150</v>
      </c>
      <c r="J149" s="67">
        <f>+I149/I$151</f>
        <v>0.3333333333333333</v>
      </c>
    </row>
    <row r="150" spans="2:10" ht="12.75">
      <c r="B150" s="47" t="s">
        <v>44</v>
      </c>
      <c r="C150" s="15">
        <f>+E150+I150</f>
        <v>136</v>
      </c>
      <c r="D150" s="67">
        <f>+C150/C$151</f>
        <v>0.07555555555555556</v>
      </c>
      <c r="E150" s="15">
        <f>SUM(L12:L25)+SUM(O12:O25)+SUM(L51:L62)+SUM(O51:O62)+SUM(L95:L106)+SUM(O95:O106)</f>
        <v>106</v>
      </c>
      <c r="F150" s="67">
        <f>+E150/E$151</f>
        <v>0.07851851851851852</v>
      </c>
      <c r="G150" s="67"/>
      <c r="H150" s="67"/>
      <c r="I150" s="68">
        <f>SUM(L64:L71)+SUM(O64:O71)+SUM(L109:L116)+SUM(O109:O116)</f>
        <v>30</v>
      </c>
      <c r="J150" s="67">
        <f>+I150/I$151</f>
        <v>0.06666666666666667</v>
      </c>
    </row>
    <row r="151" spans="2:10" ht="12.75">
      <c r="B151" s="47" t="s">
        <v>40</v>
      </c>
      <c r="C151" s="15">
        <f>+E151+I151</f>
        <v>1800</v>
      </c>
      <c r="D151" s="67">
        <f>+C151/C$151</f>
        <v>1</v>
      </c>
      <c r="E151" s="15">
        <f>SUM(E148:E150)</f>
        <v>1350</v>
      </c>
      <c r="F151" s="67">
        <f>+E151/E$151</f>
        <v>1</v>
      </c>
      <c r="G151" s="67"/>
      <c r="H151" s="67"/>
      <c r="I151" s="68">
        <f>+SUM(I148:I150)</f>
        <v>450</v>
      </c>
      <c r="J151" s="67">
        <f>+I151/I$151</f>
        <v>1</v>
      </c>
    </row>
    <row r="155" spans="3:4" ht="12.75">
      <c r="C155" s="77" t="s">
        <v>148</v>
      </c>
      <c r="D155" s="77" t="s">
        <v>33</v>
      </c>
    </row>
    <row r="156" spans="1:4" ht="12.75">
      <c r="A156" s="1"/>
      <c r="B156" s="13" t="s">
        <v>121</v>
      </c>
      <c r="C156" s="88">
        <f>+SUM(C157:C161)</f>
        <v>787</v>
      </c>
      <c r="D156" s="89">
        <f>(C156/1800)*100</f>
        <v>43.72222222222222</v>
      </c>
    </row>
    <row r="157" spans="2:3" ht="12.75">
      <c r="B157" s="91" t="s">
        <v>110</v>
      </c>
      <c r="C157">
        <v>240</v>
      </c>
    </row>
    <row r="158" spans="2:3" ht="25.5">
      <c r="B158" s="92" t="s">
        <v>112</v>
      </c>
      <c r="C158" s="59">
        <v>28</v>
      </c>
    </row>
    <row r="159" spans="2:3" ht="12.75">
      <c r="B159" s="91" t="s">
        <v>20</v>
      </c>
      <c r="C159">
        <v>60</v>
      </c>
    </row>
    <row r="160" spans="2:3" ht="12.75">
      <c r="B160" s="91" t="s">
        <v>129</v>
      </c>
      <c r="C160">
        <v>9</v>
      </c>
    </row>
    <row r="161" spans="2:3" ht="12.75">
      <c r="B161" s="91" t="s">
        <v>151</v>
      </c>
      <c r="C161">
        <v>450</v>
      </c>
    </row>
  </sheetData>
  <sheetProtection/>
  <mergeCells count="52">
    <mergeCell ref="J118:L118"/>
    <mergeCell ref="M118:O118"/>
    <mergeCell ref="B122:E122"/>
    <mergeCell ref="P92:P94"/>
    <mergeCell ref="F93:F94"/>
    <mergeCell ref="J93:L93"/>
    <mergeCell ref="M93:O93"/>
    <mergeCell ref="I93:I94"/>
    <mergeCell ref="C93:C94"/>
    <mergeCell ref="D93:D94"/>
    <mergeCell ref="I92:O92"/>
    <mergeCell ref="J27:L27"/>
    <mergeCell ref="M27:O27"/>
    <mergeCell ref="L73:N73"/>
    <mergeCell ref="I48:O48"/>
    <mergeCell ref="A48:A50"/>
    <mergeCell ref="I73:K73"/>
    <mergeCell ref="F92:H92"/>
    <mergeCell ref="E49:E50"/>
    <mergeCell ref="H49:H50"/>
    <mergeCell ref="G49:G50"/>
    <mergeCell ref="A92:A94"/>
    <mergeCell ref="B92:B94"/>
    <mergeCell ref="C92:E92"/>
    <mergeCell ref="E93:E94"/>
    <mergeCell ref="G93:G94"/>
    <mergeCell ref="D49:D50"/>
    <mergeCell ref="H93:H94"/>
    <mergeCell ref="P48:P50"/>
    <mergeCell ref="F49:F50"/>
    <mergeCell ref="J49:L49"/>
    <mergeCell ref="M49:O49"/>
    <mergeCell ref="B48:B50"/>
    <mergeCell ref="C48:E48"/>
    <mergeCell ref="F48:H48"/>
    <mergeCell ref="I49:I50"/>
    <mergeCell ref="C49:C50"/>
    <mergeCell ref="A9:A11"/>
    <mergeCell ref="B9:B11"/>
    <mergeCell ref="C9:E9"/>
    <mergeCell ref="I9:O9"/>
    <mergeCell ref="C10:C11"/>
    <mergeCell ref="E10:E11"/>
    <mergeCell ref="D10:D11"/>
    <mergeCell ref="P9:P11"/>
    <mergeCell ref="F10:F11"/>
    <mergeCell ref="J10:L10"/>
    <mergeCell ref="M10:O10"/>
    <mergeCell ref="H10:H11"/>
    <mergeCell ref="I10:I11"/>
    <mergeCell ref="F9:H9"/>
    <mergeCell ref="G10:G1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1"/>
  <sheetViews>
    <sheetView workbookViewId="0" topLeftCell="A46">
      <selection activeCell="B69" sqref="B69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6" width="7.25390625" style="0" customWidth="1"/>
    <col min="7" max="8" width="3.75390625" style="0" customWidth="1"/>
    <col min="9" max="15" width="7.25390625" style="0" customWidth="1"/>
    <col min="16" max="16" width="13.75390625" style="0" customWidth="1"/>
    <col min="17" max="17" width="10.25390625" style="0" bestFit="1" customWidth="1"/>
  </cols>
  <sheetData>
    <row r="1" s="76" customFormat="1" ht="15.75">
      <c r="A1" s="76" t="s">
        <v>163</v>
      </c>
    </row>
    <row r="3" spans="2:13" ht="12.75">
      <c r="B3" s="15" t="s">
        <v>155</v>
      </c>
      <c r="D3" s="15"/>
      <c r="E3" s="20" t="s">
        <v>28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162</v>
      </c>
      <c r="D4" s="15"/>
      <c r="E4" s="66">
        <f>I4/I7</f>
        <v>0.4074074074074074</v>
      </c>
      <c r="F4" s="20" t="s">
        <v>30</v>
      </c>
      <c r="G4" s="20"/>
      <c r="H4" s="20"/>
      <c r="I4" s="20">
        <f>J26+M26</f>
        <v>231</v>
      </c>
      <c r="J4" s="15"/>
      <c r="K4" s="15"/>
      <c r="L4" s="15"/>
      <c r="M4" s="15"/>
    </row>
    <row r="5" spans="2:13" ht="12.75">
      <c r="B5" t="s">
        <v>45</v>
      </c>
      <c r="D5" s="15"/>
      <c r="E5" s="66">
        <f>I5/I7</f>
        <v>0.5396825396825397</v>
      </c>
      <c r="F5" s="20" t="s">
        <v>31</v>
      </c>
      <c r="G5" s="20"/>
      <c r="H5" s="20"/>
      <c r="I5" s="20">
        <f>K26+N26</f>
        <v>306</v>
      </c>
      <c r="J5" s="15"/>
      <c r="K5" s="15"/>
      <c r="L5" s="15"/>
      <c r="M5" s="15"/>
    </row>
    <row r="6" spans="2:13" ht="12.75">
      <c r="B6" t="s">
        <v>1</v>
      </c>
      <c r="D6" s="15"/>
      <c r="E6" s="66">
        <f>I6/I7</f>
        <v>0.05291005291005291</v>
      </c>
      <c r="F6" s="20" t="s">
        <v>32</v>
      </c>
      <c r="G6" s="20"/>
      <c r="H6" s="20"/>
      <c r="I6" s="20">
        <f>L26+O26</f>
        <v>30</v>
      </c>
      <c r="J6" s="15"/>
      <c r="K6" s="15"/>
      <c r="L6" s="15"/>
      <c r="M6" s="15"/>
    </row>
    <row r="7" spans="2:13" ht="12.75">
      <c r="B7" t="s">
        <v>49</v>
      </c>
      <c r="D7" s="15"/>
      <c r="E7" s="66">
        <f>SUM(E4:E6)</f>
        <v>0.9999999999999999</v>
      </c>
      <c r="F7" s="20" t="s">
        <v>2</v>
      </c>
      <c r="G7" s="20"/>
      <c r="H7" s="20"/>
      <c r="I7" s="20">
        <f>SUM(I4:I6)</f>
        <v>567</v>
      </c>
      <c r="J7" s="15"/>
      <c r="K7" s="15"/>
      <c r="L7" s="15"/>
      <c r="M7" s="15"/>
    </row>
    <row r="8" spans="2:13" ht="12.75">
      <c r="B8" t="s">
        <v>111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27" t="s">
        <v>23</v>
      </c>
      <c r="B9" s="127" t="s">
        <v>3</v>
      </c>
      <c r="C9" s="129" t="s">
        <v>133</v>
      </c>
      <c r="D9" s="129"/>
      <c r="E9" s="129"/>
      <c r="F9" s="124" t="s">
        <v>4</v>
      </c>
      <c r="G9" s="125"/>
      <c r="H9" s="126"/>
      <c r="I9" s="129" t="s">
        <v>5</v>
      </c>
      <c r="J9" s="127"/>
      <c r="K9" s="127"/>
      <c r="L9" s="127"/>
      <c r="M9" s="127"/>
      <c r="N9" s="127"/>
      <c r="O9" s="127"/>
      <c r="P9" s="114" t="s">
        <v>6</v>
      </c>
    </row>
    <row r="10" spans="1:16" s="1" customFormat="1" ht="12.75" customHeight="1">
      <c r="A10" s="127"/>
      <c r="B10" s="128"/>
      <c r="C10" s="117" t="s">
        <v>7</v>
      </c>
      <c r="D10" s="122" t="s">
        <v>134</v>
      </c>
      <c r="E10" s="122" t="s">
        <v>135</v>
      </c>
      <c r="F10" s="117" t="s">
        <v>40</v>
      </c>
      <c r="G10" s="117" t="s">
        <v>131</v>
      </c>
      <c r="H10" s="117" t="s">
        <v>132</v>
      </c>
      <c r="I10" s="122" t="s">
        <v>136</v>
      </c>
      <c r="J10" s="119" t="s">
        <v>131</v>
      </c>
      <c r="K10" s="120"/>
      <c r="L10" s="121"/>
      <c r="M10" s="119" t="s">
        <v>132</v>
      </c>
      <c r="N10" s="120"/>
      <c r="O10" s="121"/>
      <c r="P10" s="115"/>
    </row>
    <row r="11" spans="1:16" s="1" customFormat="1" ht="12.75">
      <c r="A11" s="127"/>
      <c r="B11" s="128"/>
      <c r="C11" s="118"/>
      <c r="D11" s="123"/>
      <c r="E11" s="123"/>
      <c r="F11" s="118"/>
      <c r="G11" s="118"/>
      <c r="H11" s="118"/>
      <c r="I11" s="123"/>
      <c r="J11" s="74" t="s">
        <v>8</v>
      </c>
      <c r="K11" s="52" t="s">
        <v>9</v>
      </c>
      <c r="L11" s="52" t="s">
        <v>10</v>
      </c>
      <c r="M11" s="52" t="s">
        <v>8</v>
      </c>
      <c r="N11" s="52" t="s">
        <v>9</v>
      </c>
      <c r="O11" s="52" t="s">
        <v>10</v>
      </c>
      <c r="P11" s="116"/>
    </row>
    <row r="12" spans="1:16" s="32" customFormat="1" ht="12.75">
      <c r="A12" s="29">
        <v>1</v>
      </c>
      <c r="B12" s="29" t="s">
        <v>12</v>
      </c>
      <c r="C12" s="30">
        <v>2</v>
      </c>
      <c r="D12" s="30" t="s">
        <v>113</v>
      </c>
      <c r="E12" s="30"/>
      <c r="F12" s="31">
        <f>G12+H12</f>
        <v>15</v>
      </c>
      <c r="G12" s="30">
        <v>7</v>
      </c>
      <c r="H12" s="30">
        <v>8</v>
      </c>
      <c r="I12" s="30">
        <v>100</v>
      </c>
      <c r="J12" s="31">
        <v>14</v>
      </c>
      <c r="K12" s="31">
        <v>28</v>
      </c>
      <c r="L12" s="31">
        <v>0</v>
      </c>
      <c r="M12" s="31">
        <v>30</v>
      </c>
      <c r="N12" s="31">
        <v>28</v>
      </c>
      <c r="O12" s="31">
        <v>0</v>
      </c>
      <c r="P12" s="29"/>
    </row>
    <row r="13" spans="1:16" s="32" customFormat="1" ht="12.75">
      <c r="A13" s="29">
        <v>2</v>
      </c>
      <c r="B13" s="29" t="s">
        <v>13</v>
      </c>
      <c r="C13" s="31">
        <v>2</v>
      </c>
      <c r="D13" s="30" t="s">
        <v>113</v>
      </c>
      <c r="E13" s="31"/>
      <c r="F13" s="31">
        <f aca="true" t="shared" si="0" ref="F13:F25">G13+H13</f>
        <v>15</v>
      </c>
      <c r="G13" s="31">
        <v>7</v>
      </c>
      <c r="H13" s="31">
        <v>8</v>
      </c>
      <c r="I13" s="31">
        <v>88</v>
      </c>
      <c r="J13" s="31">
        <v>15</v>
      </c>
      <c r="K13" s="31">
        <v>28</v>
      </c>
      <c r="L13" s="31">
        <v>0</v>
      </c>
      <c r="M13" s="31">
        <v>15</v>
      </c>
      <c r="N13" s="31">
        <v>30</v>
      </c>
      <c r="O13" s="31">
        <v>0</v>
      </c>
      <c r="P13" s="29"/>
    </row>
    <row r="14" spans="1:16" s="32" customFormat="1" ht="12.75">
      <c r="A14" s="29">
        <v>3</v>
      </c>
      <c r="B14" s="29" t="s">
        <v>16</v>
      </c>
      <c r="C14" s="31">
        <v>1</v>
      </c>
      <c r="D14" s="33"/>
      <c r="E14" s="31"/>
      <c r="F14" s="31">
        <f t="shared" si="0"/>
        <v>6</v>
      </c>
      <c r="G14" s="31">
        <v>6</v>
      </c>
      <c r="H14" s="31"/>
      <c r="I14" s="31">
        <v>34</v>
      </c>
      <c r="J14" s="31">
        <v>34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29"/>
    </row>
    <row r="15" spans="1:16" s="32" customFormat="1" ht="12.75">
      <c r="A15" s="21">
        <v>4</v>
      </c>
      <c r="B15" s="21" t="s">
        <v>50</v>
      </c>
      <c r="C15" s="22">
        <v>2</v>
      </c>
      <c r="D15" s="22"/>
      <c r="E15" s="22"/>
      <c r="F15" s="62">
        <f t="shared" si="0"/>
        <v>5</v>
      </c>
      <c r="G15" s="22"/>
      <c r="H15" s="22">
        <v>5</v>
      </c>
      <c r="I15" s="22">
        <v>30</v>
      </c>
      <c r="J15" s="22">
        <v>0</v>
      </c>
      <c r="K15" s="22">
        <v>0</v>
      </c>
      <c r="L15" s="22">
        <v>0</v>
      </c>
      <c r="M15" s="22">
        <v>30</v>
      </c>
      <c r="N15" s="22">
        <v>0</v>
      </c>
      <c r="O15" s="22">
        <v>0</v>
      </c>
      <c r="P15" s="21"/>
    </row>
    <row r="16" spans="1:16" s="32" customFormat="1" ht="12.75">
      <c r="A16" s="34">
        <v>5</v>
      </c>
      <c r="B16" s="34" t="s">
        <v>51</v>
      </c>
      <c r="C16" s="35">
        <v>2</v>
      </c>
      <c r="D16" s="36"/>
      <c r="E16" s="35"/>
      <c r="F16" s="99">
        <f t="shared" si="0"/>
        <v>2</v>
      </c>
      <c r="G16" s="35"/>
      <c r="H16" s="35">
        <v>2</v>
      </c>
      <c r="I16" s="35">
        <v>15</v>
      </c>
      <c r="J16" s="35">
        <v>0</v>
      </c>
      <c r="K16" s="35">
        <v>0</v>
      </c>
      <c r="L16" s="35">
        <v>0</v>
      </c>
      <c r="M16" s="35">
        <v>15</v>
      </c>
      <c r="N16" s="35">
        <v>0</v>
      </c>
      <c r="O16" s="35">
        <v>0</v>
      </c>
      <c r="P16" s="34"/>
    </row>
    <row r="17" spans="1:16" s="32" customFormat="1" ht="12.75">
      <c r="A17" s="34">
        <v>6</v>
      </c>
      <c r="B17" s="34" t="s">
        <v>161</v>
      </c>
      <c r="C17" s="35"/>
      <c r="D17" s="36">
        <v>2</v>
      </c>
      <c r="E17" s="35"/>
      <c r="F17" s="99">
        <f t="shared" si="0"/>
        <v>2</v>
      </c>
      <c r="G17" s="35"/>
      <c r="H17" s="35">
        <v>2</v>
      </c>
      <c r="I17" s="35">
        <v>15</v>
      </c>
      <c r="J17" s="35">
        <v>0</v>
      </c>
      <c r="K17" s="35">
        <v>0</v>
      </c>
      <c r="L17" s="35">
        <v>0</v>
      </c>
      <c r="M17" s="35">
        <v>15</v>
      </c>
      <c r="N17" s="35">
        <v>0</v>
      </c>
      <c r="O17" s="35">
        <v>0</v>
      </c>
      <c r="P17" s="34"/>
    </row>
    <row r="18" spans="1:16" s="32" customFormat="1" ht="12.75">
      <c r="A18" s="34">
        <v>7</v>
      </c>
      <c r="B18" s="34" t="s">
        <v>15</v>
      </c>
      <c r="C18" s="35">
        <v>1</v>
      </c>
      <c r="D18" s="36"/>
      <c r="E18" s="35"/>
      <c r="F18" s="99">
        <f t="shared" si="0"/>
        <v>4</v>
      </c>
      <c r="G18" s="35">
        <v>4</v>
      </c>
      <c r="H18" s="35"/>
      <c r="I18" s="35">
        <v>30</v>
      </c>
      <c r="J18" s="35">
        <v>30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4"/>
    </row>
    <row r="19" spans="1:16" s="32" customFormat="1" ht="12.75">
      <c r="A19" s="34">
        <v>8</v>
      </c>
      <c r="B19" s="34" t="s">
        <v>14</v>
      </c>
      <c r="C19" s="35"/>
      <c r="D19" s="35">
        <v>1</v>
      </c>
      <c r="E19" s="35"/>
      <c r="F19" s="99">
        <f t="shared" si="0"/>
        <v>2</v>
      </c>
      <c r="G19" s="35">
        <v>2</v>
      </c>
      <c r="H19" s="35"/>
      <c r="I19" s="35">
        <v>30</v>
      </c>
      <c r="J19" s="38">
        <v>0</v>
      </c>
      <c r="K19" s="38">
        <v>0</v>
      </c>
      <c r="L19" s="38">
        <v>30</v>
      </c>
      <c r="M19" s="38">
        <v>0</v>
      </c>
      <c r="N19" s="38">
        <v>0</v>
      </c>
      <c r="O19" s="38">
        <v>0</v>
      </c>
      <c r="P19" s="34"/>
    </row>
    <row r="20" spans="1:16" s="32" customFormat="1" ht="12.75">
      <c r="A20" s="34">
        <v>9</v>
      </c>
      <c r="B20" s="48" t="s">
        <v>11</v>
      </c>
      <c r="C20" s="36"/>
      <c r="D20" s="36" t="s">
        <v>113</v>
      </c>
      <c r="E20" s="36"/>
      <c r="F20" s="99">
        <f t="shared" si="0"/>
        <v>2</v>
      </c>
      <c r="G20" s="36">
        <v>0</v>
      </c>
      <c r="H20" s="36">
        <v>2</v>
      </c>
      <c r="I20" s="36">
        <v>60</v>
      </c>
      <c r="J20" s="35">
        <v>0</v>
      </c>
      <c r="K20" s="35">
        <v>30</v>
      </c>
      <c r="L20" s="35">
        <v>0</v>
      </c>
      <c r="M20" s="35">
        <v>0</v>
      </c>
      <c r="N20" s="35">
        <v>30</v>
      </c>
      <c r="O20" s="35">
        <v>0</v>
      </c>
      <c r="P20" s="34"/>
    </row>
    <row r="21" spans="1:16" s="37" customFormat="1" ht="12.75">
      <c r="A21" s="34">
        <v>10</v>
      </c>
      <c r="B21" s="34" t="s">
        <v>46</v>
      </c>
      <c r="C21" s="36"/>
      <c r="D21" s="36" t="s">
        <v>113</v>
      </c>
      <c r="E21" s="36"/>
      <c r="F21" s="99">
        <f t="shared" si="0"/>
        <v>1</v>
      </c>
      <c r="G21" s="36">
        <v>0</v>
      </c>
      <c r="H21" s="36">
        <v>1</v>
      </c>
      <c r="I21" s="36">
        <v>60</v>
      </c>
      <c r="J21" s="35">
        <v>0</v>
      </c>
      <c r="K21" s="35">
        <v>30</v>
      </c>
      <c r="L21" s="35">
        <v>0</v>
      </c>
      <c r="M21" s="35">
        <v>0</v>
      </c>
      <c r="N21" s="35">
        <v>30</v>
      </c>
      <c r="O21" s="35">
        <v>0</v>
      </c>
      <c r="P21" s="34"/>
    </row>
    <row r="22" spans="1:16" s="37" customFormat="1" ht="12.75">
      <c r="A22" s="34">
        <v>11</v>
      </c>
      <c r="B22" s="34" t="s">
        <v>47</v>
      </c>
      <c r="C22" s="36"/>
      <c r="D22" s="36"/>
      <c r="E22" s="36">
        <v>1.2</v>
      </c>
      <c r="F22" s="99">
        <f t="shared" si="0"/>
        <v>0</v>
      </c>
      <c r="G22" s="36">
        <v>0</v>
      </c>
      <c r="H22" s="36">
        <v>0</v>
      </c>
      <c r="I22" s="36">
        <v>60</v>
      </c>
      <c r="J22" s="35">
        <v>0</v>
      </c>
      <c r="K22" s="35">
        <v>30</v>
      </c>
      <c r="L22" s="35">
        <v>0</v>
      </c>
      <c r="M22" s="35">
        <v>0</v>
      </c>
      <c r="N22" s="35">
        <v>30</v>
      </c>
      <c r="O22" s="35">
        <v>0</v>
      </c>
      <c r="P22" s="34"/>
    </row>
    <row r="23" spans="1:16" s="53" customFormat="1" ht="24">
      <c r="A23" s="107">
        <v>12</v>
      </c>
      <c r="B23" s="108" t="s">
        <v>34</v>
      </c>
      <c r="C23" s="109"/>
      <c r="D23" s="110">
        <v>1</v>
      </c>
      <c r="E23" s="109"/>
      <c r="F23" s="75">
        <f t="shared" si="0"/>
        <v>2</v>
      </c>
      <c r="G23" s="109">
        <v>2</v>
      </c>
      <c r="H23" s="109"/>
      <c r="I23" s="109">
        <v>15</v>
      </c>
      <c r="J23" s="58">
        <v>15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111"/>
    </row>
    <row r="24" spans="1:16" s="112" customFormat="1" ht="25.5">
      <c r="A24" s="50">
        <v>13</v>
      </c>
      <c r="B24" s="51" t="s">
        <v>112</v>
      </c>
      <c r="C24" s="52">
        <v>1</v>
      </c>
      <c r="D24" s="75">
        <v>1</v>
      </c>
      <c r="E24" s="52"/>
      <c r="F24" s="75">
        <f t="shared" si="0"/>
        <v>4</v>
      </c>
      <c r="G24" s="52">
        <v>4</v>
      </c>
      <c r="H24" s="52"/>
      <c r="I24" s="52">
        <v>28</v>
      </c>
      <c r="J24" s="52">
        <v>18</v>
      </c>
      <c r="K24" s="52">
        <v>10</v>
      </c>
      <c r="L24" s="52">
        <v>0</v>
      </c>
      <c r="M24" s="52">
        <v>0</v>
      </c>
      <c r="N24" s="52">
        <v>0</v>
      </c>
      <c r="O24" s="52">
        <v>0</v>
      </c>
      <c r="P24" s="50"/>
    </row>
    <row r="25" spans="1:16" s="53" customFormat="1" ht="12.75">
      <c r="A25" s="50">
        <v>14</v>
      </c>
      <c r="B25" s="51" t="s">
        <v>149</v>
      </c>
      <c r="C25" s="52"/>
      <c r="D25" s="75"/>
      <c r="E25" s="52">
        <v>1</v>
      </c>
      <c r="F25" s="17">
        <f t="shared" si="0"/>
        <v>0</v>
      </c>
      <c r="G25" s="52">
        <v>0</v>
      </c>
      <c r="H25" s="52"/>
      <c r="I25" s="52">
        <v>2</v>
      </c>
      <c r="J25" s="52">
        <v>0</v>
      </c>
      <c r="K25" s="52">
        <v>2</v>
      </c>
      <c r="L25" s="52">
        <v>0</v>
      </c>
      <c r="M25" s="52">
        <v>0</v>
      </c>
      <c r="N25" s="52">
        <v>0</v>
      </c>
      <c r="O25" s="52">
        <v>0</v>
      </c>
      <c r="P25" s="50" t="s">
        <v>150</v>
      </c>
    </row>
    <row r="26" spans="1:16" s="13" customFormat="1" ht="12.75">
      <c r="A26" s="11"/>
      <c r="B26" s="11" t="s">
        <v>17</v>
      </c>
      <c r="C26" s="12">
        <f>COUNT(C12:C24)</f>
        <v>7</v>
      </c>
      <c r="D26" s="11"/>
      <c r="E26" s="11"/>
      <c r="F26" s="12">
        <f>SUM(F12:F25)</f>
        <v>60</v>
      </c>
      <c r="G26" s="12">
        <f>SUM(G12:G25)</f>
        <v>32</v>
      </c>
      <c r="H26" s="12">
        <f aca="true" t="shared" si="1" ref="H26:O26">SUM(H12:H25)</f>
        <v>28</v>
      </c>
      <c r="I26" s="12">
        <f t="shared" si="1"/>
        <v>567</v>
      </c>
      <c r="J26" s="12">
        <f t="shared" si="1"/>
        <v>126</v>
      </c>
      <c r="K26" s="12">
        <f t="shared" si="1"/>
        <v>158</v>
      </c>
      <c r="L26" s="12">
        <f t="shared" si="1"/>
        <v>30</v>
      </c>
      <c r="M26" s="12">
        <f t="shared" si="1"/>
        <v>105</v>
      </c>
      <c r="N26" s="12">
        <f t="shared" si="1"/>
        <v>148</v>
      </c>
      <c r="O26" s="12">
        <f t="shared" si="1"/>
        <v>0</v>
      </c>
      <c r="P26" s="11"/>
    </row>
    <row r="27" spans="1:16" s="13" customFormat="1" ht="12.75">
      <c r="A27" s="14"/>
      <c r="B27" s="18" t="s">
        <v>36</v>
      </c>
      <c r="C27" s="19"/>
      <c r="D27" s="19"/>
      <c r="E27" s="19"/>
      <c r="F27" s="19"/>
      <c r="G27" s="19"/>
      <c r="H27" s="19"/>
      <c r="J27" s="134">
        <f>SUM(J26:L26)</f>
        <v>314</v>
      </c>
      <c r="K27" s="134"/>
      <c r="L27" s="134"/>
      <c r="M27" s="134">
        <f>SUM(M26:O26)</f>
        <v>253</v>
      </c>
      <c r="N27" s="134"/>
      <c r="O27" s="134"/>
      <c r="P27" s="14"/>
    </row>
    <row r="28" spans="1:16" s="13" customFormat="1" ht="12.75">
      <c r="A28" s="14"/>
      <c r="B28" s="79" t="s">
        <v>137</v>
      </c>
      <c r="C28" s="19"/>
      <c r="D28" s="19"/>
      <c r="E28" s="19"/>
      <c r="F28" s="80">
        <f>SUM(F12:F25)</f>
        <v>60</v>
      </c>
      <c r="G28" s="80">
        <f>SUM(G12:G25)</f>
        <v>32</v>
      </c>
      <c r="H28" s="80">
        <f>SUM(H12:H25)</f>
        <v>28</v>
      </c>
      <c r="J28" s="65"/>
      <c r="K28" s="65"/>
      <c r="L28" s="65"/>
      <c r="M28" s="65"/>
      <c r="N28" s="65"/>
      <c r="O28" s="65"/>
      <c r="P28" s="14"/>
    </row>
    <row r="29" spans="1:16" s="13" customFormat="1" ht="12.75">
      <c r="A29" s="14"/>
      <c r="B29" s="72"/>
      <c r="C29" s="78"/>
      <c r="D29" s="78"/>
      <c r="E29" s="78"/>
      <c r="F29" s="73"/>
      <c r="G29" s="73"/>
      <c r="H29" s="73"/>
      <c r="I29" s="71"/>
      <c r="J29" s="71"/>
      <c r="K29" s="1"/>
      <c r="L29" s="1"/>
      <c r="M29" s="1"/>
      <c r="N29" s="1"/>
      <c r="O29" s="1"/>
      <c r="P29" s="1"/>
    </row>
    <row r="30" spans="2:16" s="1" customFormat="1" ht="12.75">
      <c r="B30" s="45" t="s">
        <v>52</v>
      </c>
      <c r="C30" s="46"/>
      <c r="D30" s="46"/>
      <c r="E30" s="46"/>
      <c r="F30"/>
      <c r="G30"/>
      <c r="H30"/>
      <c r="I30"/>
      <c r="J30"/>
      <c r="K30"/>
      <c r="L30"/>
      <c r="M30"/>
      <c r="N30"/>
      <c r="O30"/>
      <c r="P30"/>
    </row>
    <row r="31" spans="2:15" ht="12.75">
      <c r="B31" s="39" t="s">
        <v>38</v>
      </c>
      <c r="C31" s="39"/>
      <c r="D31" s="39"/>
      <c r="E31" s="39"/>
      <c r="F31" s="39">
        <f>SUM(F12:F14)</f>
        <v>36</v>
      </c>
      <c r="G31" s="39"/>
      <c r="H31" s="39"/>
      <c r="I31" s="39">
        <f aca="true" t="shared" si="2" ref="I31:O31">SUM(I12:I14)</f>
        <v>222</v>
      </c>
      <c r="J31" s="39">
        <f t="shared" si="2"/>
        <v>63</v>
      </c>
      <c r="K31" s="39">
        <f t="shared" si="2"/>
        <v>56</v>
      </c>
      <c r="L31" s="39">
        <f t="shared" si="2"/>
        <v>0</v>
      </c>
      <c r="M31" s="39">
        <f t="shared" si="2"/>
        <v>45</v>
      </c>
      <c r="N31" s="39">
        <f t="shared" si="2"/>
        <v>58</v>
      </c>
      <c r="O31" s="39">
        <f t="shared" si="2"/>
        <v>0</v>
      </c>
    </row>
    <row r="32" spans="2:16" ht="12.75">
      <c r="B32" s="25" t="s">
        <v>39</v>
      </c>
      <c r="C32" s="25"/>
      <c r="D32" s="25"/>
      <c r="E32" s="25"/>
      <c r="F32" s="25">
        <f>SUM(F15:F15)</f>
        <v>5</v>
      </c>
      <c r="G32" s="25"/>
      <c r="H32" s="25"/>
      <c r="I32" s="25">
        <f aca="true" t="shared" si="3" ref="I32:O32">SUM(I15:I15)</f>
        <v>30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30</v>
      </c>
      <c r="N32" s="25">
        <f t="shared" si="3"/>
        <v>0</v>
      </c>
      <c r="O32" s="25">
        <f t="shared" si="3"/>
        <v>0</v>
      </c>
      <c r="P32" s="39"/>
    </row>
    <row r="33" spans="2:16" s="39" customFormat="1" ht="12.75">
      <c r="B33" s="40" t="s">
        <v>105</v>
      </c>
      <c r="C33" s="40"/>
      <c r="D33" s="40"/>
      <c r="E33" s="40"/>
      <c r="F33" s="40">
        <f>+SUM(F16:F18)</f>
        <v>8</v>
      </c>
      <c r="G33" s="40"/>
      <c r="H33" s="40"/>
      <c r="I33" s="40">
        <f aca="true" t="shared" si="4" ref="I33:O33">+SUM(I16:I18)</f>
        <v>60</v>
      </c>
      <c r="J33" s="40">
        <f t="shared" si="4"/>
        <v>30</v>
      </c>
      <c r="K33" s="40">
        <f t="shared" si="4"/>
        <v>0</v>
      </c>
      <c r="L33" s="40">
        <f t="shared" si="4"/>
        <v>0</v>
      </c>
      <c r="M33" s="40">
        <f t="shared" si="4"/>
        <v>30</v>
      </c>
      <c r="N33" s="40">
        <f t="shared" si="4"/>
        <v>0</v>
      </c>
      <c r="O33" s="40">
        <f t="shared" si="4"/>
        <v>0</v>
      </c>
      <c r="P33" s="25"/>
    </row>
    <row r="34" spans="2:16" s="25" customFormat="1" ht="12.75">
      <c r="B34" s="40" t="s">
        <v>14</v>
      </c>
      <c r="C34" s="40"/>
      <c r="D34" s="40"/>
      <c r="E34" s="40"/>
      <c r="F34" s="40">
        <f>SUM(F19:F19)</f>
        <v>2</v>
      </c>
      <c r="G34" s="40"/>
      <c r="H34" s="40"/>
      <c r="I34" s="40">
        <f aca="true" t="shared" si="5" ref="I34:O34">SUM(I19:I19)</f>
        <v>30</v>
      </c>
      <c r="J34" s="40">
        <f t="shared" si="5"/>
        <v>0</v>
      </c>
      <c r="K34" s="40">
        <f t="shared" si="5"/>
        <v>0</v>
      </c>
      <c r="L34" s="40">
        <f t="shared" si="5"/>
        <v>30</v>
      </c>
      <c r="M34" s="40">
        <f t="shared" si="5"/>
        <v>0</v>
      </c>
      <c r="N34" s="40">
        <f t="shared" si="5"/>
        <v>0</v>
      </c>
      <c r="O34" s="40">
        <f t="shared" si="5"/>
        <v>0</v>
      </c>
      <c r="P34" s="40"/>
    </row>
    <row r="35" spans="2:15" s="40" customFormat="1" ht="12.75">
      <c r="B35" s="40" t="s">
        <v>110</v>
      </c>
      <c r="F35" s="40">
        <f>SUM(F20:F21)</f>
        <v>3</v>
      </c>
      <c r="I35" s="40">
        <f aca="true" t="shared" si="6" ref="I35:O35">SUM(I20:I21)</f>
        <v>120</v>
      </c>
      <c r="J35" s="40">
        <f t="shared" si="6"/>
        <v>0</v>
      </c>
      <c r="K35" s="40">
        <f t="shared" si="6"/>
        <v>60</v>
      </c>
      <c r="L35" s="40">
        <f t="shared" si="6"/>
        <v>0</v>
      </c>
      <c r="M35" s="40">
        <f t="shared" si="6"/>
        <v>0</v>
      </c>
      <c r="N35" s="40">
        <f t="shared" si="6"/>
        <v>60</v>
      </c>
      <c r="O35" s="40">
        <f t="shared" si="6"/>
        <v>0</v>
      </c>
    </row>
    <row r="36" spans="2:15" s="40" customFormat="1" ht="12.75">
      <c r="B36" s="40" t="s">
        <v>109</v>
      </c>
      <c r="F36" s="40">
        <f>SUM(F22:F22)</f>
        <v>0</v>
      </c>
      <c r="I36" s="40">
        <f aca="true" t="shared" si="7" ref="I36:O36">SUM(I22:I22)</f>
        <v>60</v>
      </c>
      <c r="J36" s="40">
        <f t="shared" si="7"/>
        <v>0</v>
      </c>
      <c r="K36" s="40">
        <f t="shared" si="7"/>
        <v>30</v>
      </c>
      <c r="L36" s="40">
        <f t="shared" si="7"/>
        <v>0</v>
      </c>
      <c r="M36" s="40">
        <f t="shared" si="7"/>
        <v>0</v>
      </c>
      <c r="N36" s="40">
        <f t="shared" si="7"/>
        <v>30</v>
      </c>
      <c r="O36" s="40">
        <f t="shared" si="7"/>
        <v>0</v>
      </c>
    </row>
    <row r="37" spans="2:15" s="40" customFormat="1" ht="12.75">
      <c r="B37" s="20" t="s">
        <v>40</v>
      </c>
      <c r="C37"/>
      <c r="D37"/>
      <c r="E37"/>
      <c r="F37">
        <f>SUM(F31:F36)</f>
        <v>54</v>
      </c>
      <c r="G37"/>
      <c r="H37"/>
      <c r="I37">
        <f>SUM(I31:I36)</f>
        <v>522</v>
      </c>
      <c r="J37">
        <f aca="true" t="shared" si="8" ref="J37:O37">SUM(J31:J36)</f>
        <v>93</v>
      </c>
      <c r="K37">
        <f t="shared" si="8"/>
        <v>146</v>
      </c>
      <c r="L37">
        <f t="shared" si="8"/>
        <v>30</v>
      </c>
      <c r="M37">
        <f t="shared" si="8"/>
        <v>105</v>
      </c>
      <c r="N37">
        <f t="shared" si="8"/>
        <v>148</v>
      </c>
      <c r="O37">
        <f t="shared" si="8"/>
        <v>0</v>
      </c>
    </row>
    <row r="38" spans="2:15" s="40" customFormat="1" ht="12.75">
      <c r="B38" s="20"/>
      <c r="C38"/>
      <c r="D38"/>
      <c r="E38"/>
      <c r="F38"/>
      <c r="G38"/>
      <c r="H38"/>
      <c r="I38"/>
      <c r="J38"/>
      <c r="K38"/>
      <c r="L38"/>
      <c r="M38"/>
      <c r="N38"/>
      <c r="O38"/>
    </row>
    <row r="43" spans="2:18" ht="12.75">
      <c r="B43" s="15" t="s">
        <v>128</v>
      </c>
      <c r="E43" s="20" t="s">
        <v>29</v>
      </c>
      <c r="F43" s="20" t="s">
        <v>0</v>
      </c>
      <c r="G43" s="20"/>
      <c r="H43" s="20"/>
      <c r="I43" s="20"/>
      <c r="Q43" s="15"/>
      <c r="R43" s="15"/>
    </row>
    <row r="44" spans="2:18" ht="12.75">
      <c r="B44" t="s">
        <v>162</v>
      </c>
      <c r="E44" s="66">
        <f>I44/I47</f>
        <v>0.4214876033057851</v>
      </c>
      <c r="F44" s="20" t="s">
        <v>30</v>
      </c>
      <c r="G44" s="20"/>
      <c r="H44" s="20"/>
      <c r="I44" s="20">
        <f>J71+M71</f>
        <v>255</v>
      </c>
      <c r="Q44" s="16"/>
      <c r="R44" s="15"/>
    </row>
    <row r="45" spans="2:18" ht="12.75">
      <c r="B45" t="s">
        <v>45</v>
      </c>
      <c r="E45" s="66">
        <f>I45/I47</f>
        <v>0.5305785123966942</v>
      </c>
      <c r="F45" s="20" t="s">
        <v>31</v>
      </c>
      <c r="G45" s="20"/>
      <c r="H45" s="20"/>
      <c r="I45" s="20">
        <f>K71+N71</f>
        <v>321</v>
      </c>
      <c r="Q45" s="16"/>
      <c r="R45" s="15"/>
    </row>
    <row r="46" spans="2:18" ht="12.75">
      <c r="B46" t="s">
        <v>18</v>
      </c>
      <c r="E46" s="66">
        <f>I46/I47</f>
        <v>0.047933884297520664</v>
      </c>
      <c r="F46" s="20" t="s">
        <v>32</v>
      </c>
      <c r="G46" s="20"/>
      <c r="H46" s="20"/>
      <c r="I46" s="20">
        <f>L71+O71</f>
        <v>29</v>
      </c>
      <c r="Q46" s="16"/>
      <c r="R46" s="15"/>
    </row>
    <row r="47" spans="2:18" ht="12.75">
      <c r="B47" t="s">
        <v>49</v>
      </c>
      <c r="E47" s="66">
        <f>SUM(E44:E46)</f>
        <v>0.9999999999999999</v>
      </c>
      <c r="F47" s="20" t="s">
        <v>2</v>
      </c>
      <c r="G47" s="20"/>
      <c r="H47" s="20"/>
      <c r="I47" s="20">
        <f>SUM(I44:I46)</f>
        <v>605</v>
      </c>
      <c r="Q47" s="15"/>
      <c r="R47" s="15"/>
    </row>
    <row r="48" ht="12.75">
      <c r="B48" t="s">
        <v>156</v>
      </c>
    </row>
    <row r="49" spans="1:16" ht="12.75" customHeight="1">
      <c r="A49" s="127" t="s">
        <v>23</v>
      </c>
      <c r="B49" s="127" t="s">
        <v>3</v>
      </c>
      <c r="C49" s="129" t="s">
        <v>133</v>
      </c>
      <c r="D49" s="129"/>
      <c r="E49" s="129"/>
      <c r="F49" s="124" t="s">
        <v>4</v>
      </c>
      <c r="G49" s="125"/>
      <c r="H49" s="126"/>
      <c r="I49" s="129" t="s">
        <v>5</v>
      </c>
      <c r="J49" s="127"/>
      <c r="K49" s="127"/>
      <c r="L49" s="127"/>
      <c r="M49" s="127"/>
      <c r="N49" s="127"/>
      <c r="O49" s="127"/>
      <c r="P49" s="114" t="s">
        <v>6</v>
      </c>
    </row>
    <row r="50" spans="1:16" s="1" customFormat="1" ht="12.75" customHeight="1">
      <c r="A50" s="127"/>
      <c r="B50" s="128"/>
      <c r="C50" s="117" t="s">
        <v>7</v>
      </c>
      <c r="D50" s="122" t="s">
        <v>134</v>
      </c>
      <c r="E50" s="122" t="s">
        <v>135</v>
      </c>
      <c r="F50" s="117" t="s">
        <v>40</v>
      </c>
      <c r="G50" s="117" t="s">
        <v>138</v>
      </c>
      <c r="H50" s="117" t="s">
        <v>139</v>
      </c>
      <c r="I50" s="122" t="s">
        <v>136</v>
      </c>
      <c r="J50" s="119" t="s">
        <v>138</v>
      </c>
      <c r="K50" s="120"/>
      <c r="L50" s="121"/>
      <c r="M50" s="119" t="s">
        <v>139</v>
      </c>
      <c r="N50" s="120"/>
      <c r="O50" s="121"/>
      <c r="P50" s="115"/>
    </row>
    <row r="51" spans="1:16" s="1" customFormat="1" ht="12.75">
      <c r="A51" s="127"/>
      <c r="B51" s="128"/>
      <c r="C51" s="118"/>
      <c r="D51" s="123"/>
      <c r="E51" s="123"/>
      <c r="F51" s="118"/>
      <c r="G51" s="118"/>
      <c r="H51" s="118"/>
      <c r="I51" s="123"/>
      <c r="J51" s="74" t="s">
        <v>8</v>
      </c>
      <c r="K51" s="52" t="s">
        <v>9</v>
      </c>
      <c r="L51" s="52" t="s">
        <v>10</v>
      </c>
      <c r="M51" s="52" t="s">
        <v>8</v>
      </c>
      <c r="N51" s="52" t="s">
        <v>9</v>
      </c>
      <c r="O51" s="52" t="s">
        <v>10</v>
      </c>
      <c r="P51" s="116"/>
    </row>
    <row r="52" spans="1:16" s="32" customFormat="1" ht="12.75">
      <c r="A52" s="81">
        <v>1</v>
      </c>
      <c r="B52" s="29" t="s">
        <v>56</v>
      </c>
      <c r="C52" s="30">
        <v>4</v>
      </c>
      <c r="D52" s="30" t="s">
        <v>114</v>
      </c>
      <c r="E52" s="30"/>
      <c r="F52" s="31">
        <f>G52+H52</f>
        <v>15</v>
      </c>
      <c r="G52" s="30">
        <v>7</v>
      </c>
      <c r="H52" s="30">
        <v>8</v>
      </c>
      <c r="I52" s="30">
        <v>100</v>
      </c>
      <c r="J52" s="31">
        <v>14</v>
      </c>
      <c r="K52" s="31">
        <v>28</v>
      </c>
      <c r="L52" s="31">
        <v>0</v>
      </c>
      <c r="M52" s="31">
        <v>30</v>
      </c>
      <c r="N52" s="31">
        <v>28</v>
      </c>
      <c r="O52" s="31">
        <v>0</v>
      </c>
      <c r="P52" s="29"/>
    </row>
    <row r="53" spans="1:16" s="32" customFormat="1" ht="12.75">
      <c r="A53" s="81">
        <v>2</v>
      </c>
      <c r="B53" s="29" t="s">
        <v>19</v>
      </c>
      <c r="C53" s="31">
        <v>4</v>
      </c>
      <c r="D53" s="30">
        <v>4</v>
      </c>
      <c r="E53" s="31"/>
      <c r="F53" s="31">
        <f aca="true" t="shared" si="9" ref="F53:F63">G53+H53</f>
        <v>6</v>
      </c>
      <c r="G53" s="31"/>
      <c r="H53" s="31">
        <v>6</v>
      </c>
      <c r="I53" s="31">
        <v>45</v>
      </c>
      <c r="J53" s="31">
        <v>0</v>
      </c>
      <c r="K53" s="31">
        <v>0</v>
      </c>
      <c r="L53" s="31">
        <v>0</v>
      </c>
      <c r="M53" s="31">
        <v>15</v>
      </c>
      <c r="N53" s="31">
        <v>15</v>
      </c>
      <c r="O53" s="31">
        <v>15</v>
      </c>
      <c r="P53" s="29"/>
    </row>
    <row r="54" spans="1:16" s="32" customFormat="1" ht="12.75">
      <c r="A54" s="81">
        <v>3</v>
      </c>
      <c r="B54" s="29" t="s">
        <v>54</v>
      </c>
      <c r="C54" s="31">
        <v>3</v>
      </c>
      <c r="D54" s="30">
        <v>3</v>
      </c>
      <c r="E54" s="31"/>
      <c r="F54" s="31">
        <f t="shared" si="9"/>
        <v>6</v>
      </c>
      <c r="G54" s="31">
        <v>6</v>
      </c>
      <c r="H54" s="31"/>
      <c r="I54" s="31">
        <v>43</v>
      </c>
      <c r="J54" s="31">
        <v>18</v>
      </c>
      <c r="K54" s="31">
        <v>25</v>
      </c>
      <c r="L54" s="31">
        <v>0</v>
      </c>
      <c r="M54" s="31">
        <v>0</v>
      </c>
      <c r="N54" s="31">
        <v>0</v>
      </c>
      <c r="O54" s="31">
        <v>0</v>
      </c>
      <c r="P54" s="29"/>
    </row>
    <row r="55" spans="1:16" s="24" customFormat="1" ht="12.75">
      <c r="A55" s="81">
        <v>4</v>
      </c>
      <c r="B55" s="29" t="s">
        <v>53</v>
      </c>
      <c r="C55" s="31">
        <v>3</v>
      </c>
      <c r="D55" s="31"/>
      <c r="E55" s="31"/>
      <c r="F55" s="31">
        <f t="shared" si="9"/>
        <v>4</v>
      </c>
      <c r="G55" s="31">
        <v>4</v>
      </c>
      <c r="H55" s="31"/>
      <c r="I55" s="31">
        <v>30</v>
      </c>
      <c r="J55" s="31">
        <v>30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29"/>
    </row>
    <row r="56" spans="1:16" s="24" customFormat="1" ht="12.75">
      <c r="A56" s="82">
        <v>5</v>
      </c>
      <c r="B56" s="21" t="s">
        <v>106</v>
      </c>
      <c r="C56" s="22">
        <v>4</v>
      </c>
      <c r="D56" s="22"/>
      <c r="E56" s="22"/>
      <c r="F56" s="62">
        <f t="shared" si="9"/>
        <v>4</v>
      </c>
      <c r="G56" s="22"/>
      <c r="H56" s="22">
        <v>4</v>
      </c>
      <c r="I56" s="22">
        <v>30</v>
      </c>
      <c r="J56" s="23">
        <v>0</v>
      </c>
      <c r="K56" s="23">
        <v>0</v>
      </c>
      <c r="L56" s="23">
        <v>0</v>
      </c>
      <c r="M56" s="23">
        <v>30</v>
      </c>
      <c r="N56" s="23">
        <v>0</v>
      </c>
      <c r="O56" s="23">
        <v>0</v>
      </c>
      <c r="P56" s="21"/>
    </row>
    <row r="57" spans="1:16" s="24" customFormat="1" ht="12.75">
      <c r="A57" s="83">
        <v>6</v>
      </c>
      <c r="B57" s="34" t="s">
        <v>21</v>
      </c>
      <c r="C57" s="35"/>
      <c r="D57" s="36"/>
      <c r="E57" s="35">
        <v>4</v>
      </c>
      <c r="F57" s="99">
        <f t="shared" si="9"/>
        <v>1</v>
      </c>
      <c r="G57" s="35"/>
      <c r="H57" s="35">
        <v>1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4" t="s">
        <v>140</v>
      </c>
    </row>
    <row r="58" spans="1:16" s="24" customFormat="1" ht="12.75">
      <c r="A58" s="75">
        <v>7</v>
      </c>
      <c r="B58" s="26" t="s">
        <v>20</v>
      </c>
      <c r="C58" s="17"/>
      <c r="D58" s="41"/>
      <c r="E58" s="17">
        <v>4</v>
      </c>
      <c r="F58" s="17">
        <f t="shared" si="9"/>
        <v>0</v>
      </c>
      <c r="G58" s="17"/>
      <c r="H58" s="17"/>
      <c r="I58" s="17">
        <v>15</v>
      </c>
      <c r="J58" s="27">
        <v>0</v>
      </c>
      <c r="K58" s="27">
        <v>0</v>
      </c>
      <c r="L58" s="27">
        <v>0</v>
      </c>
      <c r="M58" s="27">
        <v>0</v>
      </c>
      <c r="N58" s="27">
        <v>15</v>
      </c>
      <c r="O58" s="27">
        <v>0</v>
      </c>
      <c r="P58" s="34"/>
    </row>
    <row r="59" spans="1:16" s="24" customFormat="1" ht="12.75">
      <c r="A59" s="83">
        <v>8</v>
      </c>
      <c r="B59" s="48" t="s">
        <v>11</v>
      </c>
      <c r="C59" s="36">
        <v>4</v>
      </c>
      <c r="D59" s="36" t="s">
        <v>115</v>
      </c>
      <c r="E59" s="36"/>
      <c r="F59" s="99">
        <f t="shared" si="9"/>
        <v>3</v>
      </c>
      <c r="G59" s="36">
        <v>0</v>
      </c>
      <c r="H59" s="36">
        <v>3</v>
      </c>
      <c r="I59" s="36">
        <v>60</v>
      </c>
      <c r="J59" s="35">
        <v>0</v>
      </c>
      <c r="K59" s="35">
        <v>30</v>
      </c>
      <c r="L59" s="35">
        <v>0</v>
      </c>
      <c r="M59" s="35">
        <v>0</v>
      </c>
      <c r="N59" s="35">
        <v>30</v>
      </c>
      <c r="O59" s="35">
        <v>0</v>
      </c>
      <c r="P59" s="34"/>
    </row>
    <row r="60" spans="1:16" s="24" customFormat="1" ht="12.75">
      <c r="A60" s="83">
        <v>9</v>
      </c>
      <c r="B60" s="34" t="s">
        <v>46</v>
      </c>
      <c r="C60" s="36"/>
      <c r="D60" s="36" t="s">
        <v>114</v>
      </c>
      <c r="E60" s="36"/>
      <c r="F60" s="99">
        <f t="shared" si="9"/>
        <v>1</v>
      </c>
      <c r="G60" s="36">
        <v>0</v>
      </c>
      <c r="H60" s="36">
        <v>1</v>
      </c>
      <c r="I60" s="36">
        <v>60</v>
      </c>
      <c r="J60" s="35">
        <v>0</v>
      </c>
      <c r="K60" s="35">
        <v>30</v>
      </c>
      <c r="L60" s="35">
        <v>0</v>
      </c>
      <c r="M60" s="35">
        <v>0</v>
      </c>
      <c r="N60" s="35">
        <v>30</v>
      </c>
      <c r="O60" s="35">
        <v>0</v>
      </c>
      <c r="P60" s="34"/>
    </row>
    <row r="61" spans="1:16" s="28" customFormat="1" ht="12.75">
      <c r="A61" s="75">
        <v>10</v>
      </c>
      <c r="B61" s="3" t="s">
        <v>159</v>
      </c>
      <c r="C61" s="41"/>
      <c r="D61" s="41">
        <v>3</v>
      </c>
      <c r="E61" s="41">
        <v>3</v>
      </c>
      <c r="F61" s="17">
        <f t="shared" si="9"/>
        <v>1</v>
      </c>
      <c r="G61" s="41">
        <v>1</v>
      </c>
      <c r="H61" s="41"/>
      <c r="I61" s="41">
        <v>9</v>
      </c>
      <c r="J61" s="17">
        <v>9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26"/>
    </row>
    <row r="62" spans="1:16" s="24" customFormat="1" ht="12.75">
      <c r="A62" s="52">
        <v>11</v>
      </c>
      <c r="B62" s="3" t="s">
        <v>55</v>
      </c>
      <c r="C62" s="2"/>
      <c r="D62" s="4">
        <v>3</v>
      </c>
      <c r="E62" s="2"/>
      <c r="F62" s="17">
        <f t="shared" si="9"/>
        <v>1</v>
      </c>
      <c r="G62" s="2">
        <v>1</v>
      </c>
      <c r="H62" s="2"/>
      <c r="I62" s="2">
        <v>14</v>
      </c>
      <c r="J62" s="2">
        <v>0</v>
      </c>
      <c r="K62" s="2">
        <v>0</v>
      </c>
      <c r="L62" s="2">
        <v>14</v>
      </c>
      <c r="M62" s="2">
        <v>0</v>
      </c>
      <c r="N62" s="2">
        <v>0</v>
      </c>
      <c r="O62" s="2">
        <v>0</v>
      </c>
      <c r="P62" s="3"/>
    </row>
    <row r="63" spans="1:16" s="24" customFormat="1" ht="12.75">
      <c r="A63" s="52">
        <v>12</v>
      </c>
      <c r="B63" s="3" t="s">
        <v>164</v>
      </c>
      <c r="C63" s="2"/>
      <c r="D63" s="2"/>
      <c r="E63" s="17">
        <v>3</v>
      </c>
      <c r="F63" s="17">
        <f t="shared" si="9"/>
        <v>0</v>
      </c>
      <c r="G63" s="17">
        <v>0</v>
      </c>
      <c r="H63" s="17"/>
      <c r="I63" s="17">
        <v>4</v>
      </c>
      <c r="J63" s="27">
        <v>4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90"/>
    </row>
    <row r="64" spans="1:16" s="103" customFormat="1" ht="12.75">
      <c r="A64" s="11"/>
      <c r="B64" s="102" t="s">
        <v>41</v>
      </c>
      <c r="C64" s="12"/>
      <c r="D64" s="12"/>
      <c r="E64" s="12"/>
      <c r="F64" s="12"/>
      <c r="G64" s="12"/>
      <c r="H64" s="12"/>
      <c r="I64" s="12"/>
      <c r="J64" s="101"/>
      <c r="K64" s="101"/>
      <c r="L64" s="101"/>
      <c r="M64" s="101"/>
      <c r="N64" s="101"/>
      <c r="O64" s="101"/>
      <c r="P64" s="11"/>
    </row>
    <row r="65" spans="1:16" s="24" customFormat="1" ht="12.75">
      <c r="A65" s="3">
        <v>13</v>
      </c>
      <c r="B65" s="6" t="s">
        <v>64</v>
      </c>
      <c r="C65" s="2">
        <v>3</v>
      </c>
      <c r="D65" s="2">
        <v>3</v>
      </c>
      <c r="E65" s="2"/>
      <c r="F65" s="2">
        <f aca="true" t="shared" si="10" ref="F65:F70">G65+H65</f>
        <v>4</v>
      </c>
      <c r="G65" s="2">
        <v>4</v>
      </c>
      <c r="H65" s="2"/>
      <c r="I65" s="2">
        <v>30</v>
      </c>
      <c r="J65" s="2">
        <v>20</v>
      </c>
      <c r="K65" s="2">
        <v>10</v>
      </c>
      <c r="L65" s="2">
        <v>0</v>
      </c>
      <c r="M65" s="2">
        <v>0</v>
      </c>
      <c r="N65" s="2">
        <v>0</v>
      </c>
      <c r="O65" s="2">
        <v>0</v>
      </c>
      <c r="P65" s="3"/>
    </row>
    <row r="66" spans="1:16" s="24" customFormat="1" ht="12.75">
      <c r="A66" s="3">
        <v>14</v>
      </c>
      <c r="B66" s="6" t="s">
        <v>65</v>
      </c>
      <c r="C66" s="2"/>
      <c r="D66" s="2">
        <v>3</v>
      </c>
      <c r="E66" s="2"/>
      <c r="F66" s="2">
        <f t="shared" si="10"/>
        <v>3</v>
      </c>
      <c r="G66" s="2">
        <v>3</v>
      </c>
      <c r="H66" s="2"/>
      <c r="I66" s="2">
        <v>30</v>
      </c>
      <c r="J66" s="2">
        <v>15</v>
      </c>
      <c r="K66" s="2">
        <v>15</v>
      </c>
      <c r="L66" s="2">
        <v>0</v>
      </c>
      <c r="M66" s="2">
        <v>0</v>
      </c>
      <c r="N66" s="2">
        <v>0</v>
      </c>
      <c r="O66" s="2">
        <v>0</v>
      </c>
      <c r="P66" s="21"/>
    </row>
    <row r="67" spans="1:16" s="24" customFormat="1" ht="12.75">
      <c r="A67" s="26">
        <v>15</v>
      </c>
      <c r="B67" s="6" t="s">
        <v>66</v>
      </c>
      <c r="C67" s="2"/>
      <c r="D67" s="2">
        <v>3</v>
      </c>
      <c r="E67" s="2"/>
      <c r="F67" s="2">
        <f t="shared" si="10"/>
        <v>2</v>
      </c>
      <c r="G67" s="2">
        <v>2</v>
      </c>
      <c r="H67" s="2"/>
      <c r="I67" s="2">
        <v>25</v>
      </c>
      <c r="J67" s="2">
        <v>15</v>
      </c>
      <c r="K67" s="2">
        <v>10</v>
      </c>
      <c r="L67" s="2">
        <v>0</v>
      </c>
      <c r="M67" s="2">
        <v>0</v>
      </c>
      <c r="N67" s="2">
        <v>0</v>
      </c>
      <c r="O67" s="2">
        <v>0</v>
      </c>
      <c r="P67" s="21"/>
    </row>
    <row r="68" spans="1:16" s="37" customFormat="1" ht="12.75">
      <c r="A68" s="26">
        <v>16</v>
      </c>
      <c r="B68" s="6" t="s">
        <v>123</v>
      </c>
      <c r="C68" s="4">
        <v>4</v>
      </c>
      <c r="D68" s="4">
        <v>4</v>
      </c>
      <c r="E68" s="4"/>
      <c r="F68" s="2">
        <f t="shared" si="10"/>
        <v>4</v>
      </c>
      <c r="G68" s="4"/>
      <c r="H68" s="4">
        <v>4</v>
      </c>
      <c r="I68" s="4">
        <v>35</v>
      </c>
      <c r="J68" s="2">
        <v>0</v>
      </c>
      <c r="K68" s="2">
        <v>0</v>
      </c>
      <c r="L68" s="2">
        <v>0</v>
      </c>
      <c r="M68" s="2">
        <v>20</v>
      </c>
      <c r="N68" s="2">
        <v>15</v>
      </c>
      <c r="O68" s="2">
        <v>0</v>
      </c>
      <c r="P68" s="3"/>
    </row>
    <row r="69" spans="1:16" s="40" customFormat="1" ht="12.75">
      <c r="A69" s="3">
        <v>17</v>
      </c>
      <c r="B69" s="6" t="s">
        <v>67</v>
      </c>
      <c r="C69" s="2"/>
      <c r="D69" s="2">
        <v>4</v>
      </c>
      <c r="E69" s="2"/>
      <c r="F69" s="2">
        <f t="shared" si="10"/>
        <v>2</v>
      </c>
      <c r="G69" s="2"/>
      <c r="H69" s="2">
        <v>2</v>
      </c>
      <c r="I69" s="2">
        <v>25</v>
      </c>
      <c r="J69" s="5">
        <v>0</v>
      </c>
      <c r="K69" s="5">
        <v>0</v>
      </c>
      <c r="L69" s="5">
        <v>0</v>
      </c>
      <c r="M69" s="5">
        <v>15</v>
      </c>
      <c r="N69" s="5">
        <v>10</v>
      </c>
      <c r="O69" s="5">
        <v>0</v>
      </c>
      <c r="P69" s="3"/>
    </row>
    <row r="70" spans="1:16" s="28" customFormat="1" ht="12.75">
      <c r="A70" s="3">
        <v>18</v>
      </c>
      <c r="B70" s="6" t="s">
        <v>26</v>
      </c>
      <c r="C70" s="2"/>
      <c r="D70" s="2">
        <v>4</v>
      </c>
      <c r="E70" s="2"/>
      <c r="F70" s="2">
        <f t="shared" si="10"/>
        <v>3</v>
      </c>
      <c r="G70" s="2"/>
      <c r="H70" s="2">
        <v>3</v>
      </c>
      <c r="I70" s="2">
        <v>50</v>
      </c>
      <c r="J70" s="5">
        <v>0</v>
      </c>
      <c r="K70" s="5">
        <v>0</v>
      </c>
      <c r="L70" s="5">
        <v>0</v>
      </c>
      <c r="M70" s="5">
        <v>20</v>
      </c>
      <c r="N70" s="5">
        <v>30</v>
      </c>
      <c r="O70" s="5">
        <v>0</v>
      </c>
      <c r="P70" s="3"/>
    </row>
    <row r="71" spans="1:16" s="13" customFormat="1" ht="12.75">
      <c r="A71" s="11"/>
      <c r="B71" s="11" t="s">
        <v>17</v>
      </c>
      <c r="C71" s="12">
        <f>COUNT(C52:C70)</f>
        <v>8</v>
      </c>
      <c r="D71" s="12"/>
      <c r="E71" s="11"/>
      <c r="F71" s="12">
        <f aca="true" t="shared" si="11" ref="F71:O71">SUM(F52:F70)</f>
        <v>60</v>
      </c>
      <c r="G71" s="12">
        <f t="shared" si="11"/>
        <v>28</v>
      </c>
      <c r="H71" s="12">
        <f t="shared" si="11"/>
        <v>32</v>
      </c>
      <c r="I71" s="12">
        <f t="shared" si="11"/>
        <v>605</v>
      </c>
      <c r="J71" s="12">
        <f t="shared" si="11"/>
        <v>125</v>
      </c>
      <c r="K71" s="12">
        <f t="shared" si="11"/>
        <v>148</v>
      </c>
      <c r="L71" s="12">
        <f t="shared" si="11"/>
        <v>14</v>
      </c>
      <c r="M71" s="12">
        <f t="shared" si="11"/>
        <v>130</v>
      </c>
      <c r="N71" s="12">
        <f t="shared" si="11"/>
        <v>173</v>
      </c>
      <c r="O71" s="12">
        <f t="shared" si="11"/>
        <v>15</v>
      </c>
      <c r="P71" s="11"/>
    </row>
    <row r="72" spans="2:16" s="1" customFormat="1" ht="12.75">
      <c r="B72" s="18" t="s">
        <v>36</v>
      </c>
      <c r="C72" s="19"/>
      <c r="D72" s="19"/>
      <c r="E72" s="19"/>
      <c r="F72" s="13"/>
      <c r="G72" s="13"/>
      <c r="H72" s="13"/>
      <c r="I72" s="134">
        <f>SUM(J71:L71)</f>
        <v>287</v>
      </c>
      <c r="J72" s="134"/>
      <c r="K72" s="134"/>
      <c r="L72" s="134">
        <f>SUM(M71:O71)</f>
        <v>318</v>
      </c>
      <c r="M72" s="134"/>
      <c r="N72" s="134"/>
      <c r="O72" s="10"/>
      <c r="P72" s="9"/>
    </row>
    <row r="73" spans="1:16" s="1" customFormat="1" ht="12.75">
      <c r="A73" s="28"/>
      <c r="B73" s="79" t="s">
        <v>160</v>
      </c>
      <c r="C73" s="19"/>
      <c r="D73" s="19"/>
      <c r="E73" s="19"/>
      <c r="F73" s="13"/>
      <c r="G73" s="13"/>
      <c r="H73" s="13"/>
      <c r="I73" s="65"/>
      <c r="J73" s="65"/>
      <c r="K73" s="65"/>
      <c r="L73" s="65"/>
      <c r="M73" s="65"/>
      <c r="N73" s="65"/>
      <c r="O73" s="10"/>
      <c r="P73" s="9"/>
    </row>
    <row r="74" spans="2:16" s="1" customFormat="1" ht="12.75">
      <c r="B74" s="79" t="s">
        <v>137</v>
      </c>
      <c r="C74" s="78"/>
      <c r="D74" s="78"/>
      <c r="E74" s="78"/>
      <c r="F74" s="85">
        <f>SUM(F52:F62)</f>
        <v>42</v>
      </c>
      <c r="G74" s="85">
        <f>SUM(G52:G63)</f>
        <v>19</v>
      </c>
      <c r="H74" s="85">
        <f>SUM(H52:H63)</f>
        <v>23</v>
      </c>
      <c r="I74" s="71"/>
      <c r="J74" s="71"/>
      <c r="K74" s="65"/>
      <c r="L74" s="65"/>
      <c r="M74" s="65"/>
      <c r="N74" s="65"/>
      <c r="O74" s="10"/>
      <c r="P74" s="9"/>
    </row>
    <row r="75" spans="2:16" s="1" customFormat="1" ht="12.75">
      <c r="B75" s="79" t="s">
        <v>141</v>
      </c>
      <c r="C75" s="78"/>
      <c r="D75" s="78"/>
      <c r="E75" s="78"/>
      <c r="F75" s="85">
        <f>SUM(F65:F70)</f>
        <v>18</v>
      </c>
      <c r="G75" s="85">
        <f>SUM(G65:G70)</f>
        <v>9</v>
      </c>
      <c r="H75" s="85">
        <f>SUM(H65:H70)</f>
        <v>9</v>
      </c>
      <c r="I75" s="71"/>
      <c r="J75" s="71"/>
      <c r="K75" s="65"/>
      <c r="L75" s="84"/>
      <c r="O75" s="10"/>
      <c r="P75" s="9"/>
    </row>
    <row r="76" spans="2:16" s="1" customFormat="1" ht="12.75">
      <c r="B76" s="72"/>
      <c r="C76" s="78"/>
      <c r="D76" s="78"/>
      <c r="E76" s="78"/>
      <c r="F76" s="73"/>
      <c r="G76" s="73">
        <f>SUM(G74:G75)</f>
        <v>28</v>
      </c>
      <c r="H76" s="73">
        <f>SUM(H74:H75)</f>
        <v>32</v>
      </c>
      <c r="I76" s="71"/>
      <c r="J76" s="71"/>
      <c r="K76" s="65"/>
      <c r="L76" s="84"/>
      <c r="O76" s="10"/>
      <c r="P76" s="9"/>
    </row>
    <row r="77" spans="2:16" s="1" customFormat="1" ht="12.75">
      <c r="B77" s="18"/>
      <c r="C77" s="78"/>
      <c r="D77" s="78"/>
      <c r="E77" s="78"/>
      <c r="F77" s="13"/>
      <c r="G77" s="13"/>
      <c r="H77" s="13"/>
      <c r="I77" s="70"/>
      <c r="J77" s="70"/>
      <c r="K77" s="65"/>
      <c r="L77" s="65"/>
      <c r="M77" s="65"/>
      <c r="N77" s="65"/>
      <c r="O77" s="10"/>
      <c r="P77" s="9"/>
    </row>
    <row r="78" spans="2:5" ht="12.75">
      <c r="B78" s="45" t="s">
        <v>52</v>
      </c>
      <c r="C78" s="46"/>
      <c r="D78" s="46"/>
      <c r="E78" s="46"/>
    </row>
    <row r="79" spans="2:15" ht="12.75">
      <c r="B79" s="39" t="s">
        <v>38</v>
      </c>
      <c r="C79" s="39"/>
      <c r="D79" s="39"/>
      <c r="E79" s="39"/>
      <c r="F79" s="39">
        <f>SUM(F52:F55)</f>
        <v>31</v>
      </c>
      <c r="G79" s="39"/>
      <c r="H79" s="39"/>
      <c r="I79" s="39">
        <f aca="true" t="shared" si="12" ref="I79:O79">SUM(I52:I55)</f>
        <v>218</v>
      </c>
      <c r="J79" s="39">
        <f t="shared" si="12"/>
        <v>62</v>
      </c>
      <c r="K79" s="39">
        <f t="shared" si="12"/>
        <v>53</v>
      </c>
      <c r="L79" s="39">
        <f t="shared" si="12"/>
        <v>0</v>
      </c>
      <c r="M79" s="39">
        <f t="shared" si="12"/>
        <v>45</v>
      </c>
      <c r="N79" s="39">
        <f t="shared" si="12"/>
        <v>43</v>
      </c>
      <c r="O79" s="39">
        <f t="shared" si="12"/>
        <v>15</v>
      </c>
    </row>
    <row r="80" spans="2:15" s="39" customFormat="1" ht="12.75">
      <c r="B80" s="25" t="s">
        <v>39</v>
      </c>
      <c r="C80" s="25"/>
      <c r="D80" s="25"/>
      <c r="E80" s="25"/>
      <c r="F80" s="25">
        <f>SUM(F56:F56)</f>
        <v>4</v>
      </c>
      <c r="G80" s="25"/>
      <c r="H80" s="25"/>
      <c r="I80" s="25">
        <f aca="true" t="shared" si="13" ref="I80:O80">SUM(I56:I56)</f>
        <v>30</v>
      </c>
      <c r="J80" s="25">
        <f t="shared" si="13"/>
        <v>0</v>
      </c>
      <c r="K80" s="25">
        <f t="shared" si="13"/>
        <v>0</v>
      </c>
      <c r="L80" s="25">
        <f t="shared" si="13"/>
        <v>0</v>
      </c>
      <c r="M80" s="25">
        <f t="shared" si="13"/>
        <v>30</v>
      </c>
      <c r="N80" s="25">
        <f t="shared" si="13"/>
        <v>0</v>
      </c>
      <c r="O80" s="25">
        <f t="shared" si="13"/>
        <v>0</v>
      </c>
    </row>
    <row r="81" spans="2:15" s="25" customFormat="1" ht="12.75">
      <c r="B81" s="95" t="s">
        <v>21</v>
      </c>
      <c r="C81" s="40"/>
      <c r="D81" s="40"/>
      <c r="E81" s="40"/>
      <c r="F81" s="95">
        <f>SUM(F57:F57)</f>
        <v>1</v>
      </c>
      <c r="G81" s="95"/>
      <c r="H81" s="95"/>
      <c r="I81" s="95">
        <f aca="true" t="shared" si="14" ref="I81:O81">SUM(I57:I57)</f>
        <v>0</v>
      </c>
      <c r="J81" s="95">
        <f t="shared" si="14"/>
        <v>0</v>
      </c>
      <c r="K81" s="95">
        <f t="shared" si="14"/>
        <v>0</v>
      </c>
      <c r="L81" s="95">
        <f t="shared" si="14"/>
        <v>0</v>
      </c>
      <c r="M81" s="95">
        <f t="shared" si="14"/>
        <v>0</v>
      </c>
      <c r="N81" s="95">
        <f t="shared" si="14"/>
        <v>0</v>
      </c>
      <c r="O81" s="95">
        <f t="shared" si="14"/>
        <v>0</v>
      </c>
    </row>
    <row r="82" spans="2:15" s="40" customFormat="1" ht="12.75">
      <c r="B82" s="40" t="s">
        <v>110</v>
      </c>
      <c r="F82" s="40">
        <f>SUM(F59:F60)</f>
        <v>4</v>
      </c>
      <c r="I82" s="40">
        <f aca="true" t="shared" si="15" ref="I82:O82">SUM(I59:I60)</f>
        <v>120</v>
      </c>
      <c r="J82" s="40">
        <f t="shared" si="15"/>
        <v>0</v>
      </c>
      <c r="K82" s="40">
        <f t="shared" si="15"/>
        <v>60</v>
      </c>
      <c r="L82" s="40">
        <f t="shared" si="15"/>
        <v>0</v>
      </c>
      <c r="M82" s="40">
        <f t="shared" si="15"/>
        <v>0</v>
      </c>
      <c r="N82" s="40">
        <f t="shared" si="15"/>
        <v>60</v>
      </c>
      <c r="O82" s="40">
        <f t="shared" si="15"/>
        <v>0</v>
      </c>
    </row>
    <row r="83" s="40" customFormat="1" ht="12.75"/>
    <row r="84" spans="2:15" s="40" customFormat="1" ht="12.75">
      <c r="B84" s="20" t="s">
        <v>40</v>
      </c>
      <c r="C84"/>
      <c r="D84"/>
      <c r="E84"/>
      <c r="F84">
        <f>SUM(F79:F83)</f>
        <v>40</v>
      </c>
      <c r="G84"/>
      <c r="H84"/>
      <c r="I84">
        <f>SUM(I79:I83)</f>
        <v>368</v>
      </c>
      <c r="J84">
        <f aca="true" t="shared" si="16" ref="J84:O84">SUM(J79:J83)</f>
        <v>62</v>
      </c>
      <c r="K84">
        <f t="shared" si="16"/>
        <v>113</v>
      </c>
      <c r="L84">
        <f t="shared" si="16"/>
        <v>0</v>
      </c>
      <c r="M84">
        <f t="shared" si="16"/>
        <v>75</v>
      </c>
      <c r="N84">
        <f t="shared" si="16"/>
        <v>103</v>
      </c>
      <c r="O84">
        <f t="shared" si="16"/>
        <v>15</v>
      </c>
    </row>
    <row r="86" ht="12.75">
      <c r="B86" s="20"/>
    </row>
    <row r="87" spans="2:15" ht="12.75">
      <c r="B87" s="15" t="s">
        <v>154</v>
      </c>
      <c r="D87" s="15"/>
      <c r="E87" s="20" t="s">
        <v>29</v>
      </c>
      <c r="F87" s="20" t="s">
        <v>0</v>
      </c>
      <c r="G87" s="20"/>
      <c r="H87" s="20"/>
      <c r="I87" s="20"/>
      <c r="J87" s="15"/>
      <c r="K87" s="15"/>
      <c r="L87" s="15"/>
      <c r="M87" s="15"/>
      <c r="N87" s="15"/>
      <c r="O87" s="15"/>
    </row>
    <row r="88" spans="2:15" ht="12.75">
      <c r="B88" t="s">
        <v>162</v>
      </c>
      <c r="D88" s="16"/>
      <c r="E88" s="66">
        <f>I88/I91</f>
        <v>0.46337579617834396</v>
      </c>
      <c r="F88" s="20" t="s">
        <v>30</v>
      </c>
      <c r="G88" s="20"/>
      <c r="H88" s="20"/>
      <c r="I88" s="20">
        <f>J118+M118</f>
        <v>291</v>
      </c>
      <c r="J88" s="15"/>
      <c r="K88" s="15"/>
      <c r="L88" s="15"/>
      <c r="M88" s="15"/>
      <c r="N88" s="15"/>
      <c r="O88" s="15"/>
    </row>
    <row r="89" spans="2:15" ht="12.75">
      <c r="B89" t="s">
        <v>45</v>
      </c>
      <c r="D89" s="16"/>
      <c r="E89" s="66">
        <f>I89/I91</f>
        <v>0.43789808917197454</v>
      </c>
      <c r="F89" s="20" t="s">
        <v>31</v>
      </c>
      <c r="G89" s="20"/>
      <c r="H89" s="20"/>
      <c r="I89" s="20">
        <f>K118+N118</f>
        <v>275</v>
      </c>
      <c r="J89" s="15"/>
      <c r="K89" s="15"/>
      <c r="L89" s="15"/>
      <c r="M89" s="15"/>
      <c r="N89" s="15"/>
      <c r="O89" s="15"/>
    </row>
    <row r="90" spans="2:15" ht="12.75">
      <c r="B90" t="s">
        <v>22</v>
      </c>
      <c r="D90" s="16"/>
      <c r="E90" s="66">
        <f>I90/I91</f>
        <v>0.09872611464968153</v>
      </c>
      <c r="F90" s="20" t="s">
        <v>32</v>
      </c>
      <c r="G90" s="20"/>
      <c r="H90" s="20"/>
      <c r="I90" s="20">
        <f>L118+O118</f>
        <v>62</v>
      </c>
      <c r="J90" s="15"/>
      <c r="K90" s="15"/>
      <c r="L90" s="15"/>
      <c r="M90" s="15"/>
      <c r="N90" s="15"/>
      <c r="O90" s="15"/>
    </row>
    <row r="91" spans="2:15" ht="12.75">
      <c r="B91" t="s">
        <v>49</v>
      </c>
      <c r="D91" s="15"/>
      <c r="E91" s="66">
        <f>SUM(E88:E90)</f>
        <v>1</v>
      </c>
      <c r="F91" s="20" t="s">
        <v>2</v>
      </c>
      <c r="G91" s="20"/>
      <c r="H91" s="20"/>
      <c r="I91" s="20">
        <f>SUM(I88:I90)</f>
        <v>628</v>
      </c>
      <c r="J91" s="15"/>
      <c r="K91" s="15"/>
      <c r="L91" s="15"/>
      <c r="M91" s="15"/>
      <c r="N91" s="15"/>
      <c r="O91" s="15"/>
    </row>
    <row r="92" ht="12.75">
      <c r="B92" t="s">
        <v>157</v>
      </c>
    </row>
    <row r="93" spans="1:16" ht="12.75" customHeight="1">
      <c r="A93" s="127" t="s">
        <v>23</v>
      </c>
      <c r="B93" s="129" t="s">
        <v>3</v>
      </c>
      <c r="C93" s="129" t="s">
        <v>133</v>
      </c>
      <c r="D93" s="129"/>
      <c r="E93" s="129"/>
      <c r="F93" s="124" t="s">
        <v>4</v>
      </c>
      <c r="G93" s="125"/>
      <c r="H93" s="126"/>
      <c r="I93" s="128" t="s">
        <v>5</v>
      </c>
      <c r="J93" s="132"/>
      <c r="K93" s="132"/>
      <c r="L93" s="132"/>
      <c r="M93" s="132"/>
      <c r="N93" s="132"/>
      <c r="O93" s="133"/>
      <c r="P93" s="114" t="s">
        <v>6</v>
      </c>
    </row>
    <row r="94" spans="1:16" s="1" customFormat="1" ht="12.75" customHeight="1">
      <c r="A94" s="127"/>
      <c r="B94" s="130"/>
      <c r="C94" s="117" t="s">
        <v>7</v>
      </c>
      <c r="D94" s="122" t="s">
        <v>134</v>
      </c>
      <c r="E94" s="122" t="s">
        <v>135</v>
      </c>
      <c r="F94" s="117" t="s">
        <v>40</v>
      </c>
      <c r="G94" s="117" t="s">
        <v>142</v>
      </c>
      <c r="H94" s="117" t="s">
        <v>143</v>
      </c>
      <c r="I94" s="122" t="s">
        <v>136</v>
      </c>
      <c r="J94" s="119" t="s">
        <v>142</v>
      </c>
      <c r="K94" s="120"/>
      <c r="L94" s="121"/>
      <c r="M94" s="119" t="s">
        <v>143</v>
      </c>
      <c r="N94" s="120"/>
      <c r="O94" s="121"/>
      <c r="P94" s="115"/>
    </row>
    <row r="95" spans="1:16" s="1" customFormat="1" ht="12.75">
      <c r="A95" s="127"/>
      <c r="B95" s="131"/>
      <c r="C95" s="118"/>
      <c r="D95" s="123"/>
      <c r="E95" s="123"/>
      <c r="F95" s="118"/>
      <c r="G95" s="118"/>
      <c r="H95" s="118"/>
      <c r="I95" s="123"/>
      <c r="J95" s="74" t="s">
        <v>8</v>
      </c>
      <c r="K95" s="52" t="s">
        <v>9</v>
      </c>
      <c r="L95" s="52" t="s">
        <v>10</v>
      </c>
      <c r="M95" s="52" t="s">
        <v>8</v>
      </c>
      <c r="N95" s="52" t="s">
        <v>9</v>
      </c>
      <c r="O95" s="52" t="s">
        <v>10</v>
      </c>
      <c r="P95" s="116"/>
    </row>
    <row r="96" spans="1:16" s="24" customFormat="1" ht="12.75">
      <c r="A96" s="29">
        <v>1</v>
      </c>
      <c r="B96" s="29" t="s">
        <v>77</v>
      </c>
      <c r="C96" s="30">
        <v>5</v>
      </c>
      <c r="D96" s="30">
        <v>5</v>
      </c>
      <c r="E96" s="30"/>
      <c r="F96" s="31">
        <f>G96+H96</f>
        <v>4</v>
      </c>
      <c r="G96" s="30">
        <v>4</v>
      </c>
      <c r="H96" s="30"/>
      <c r="I96" s="30">
        <v>30</v>
      </c>
      <c r="J96" s="31">
        <v>15</v>
      </c>
      <c r="K96" s="31">
        <v>0</v>
      </c>
      <c r="L96" s="31">
        <v>15</v>
      </c>
      <c r="M96" s="31">
        <v>0</v>
      </c>
      <c r="N96" s="31">
        <v>0</v>
      </c>
      <c r="O96" s="31">
        <v>0</v>
      </c>
      <c r="P96" s="29"/>
    </row>
    <row r="97" spans="1:16" s="24" customFormat="1" ht="12.75">
      <c r="A97" s="29">
        <v>2</v>
      </c>
      <c r="B97" s="29" t="s">
        <v>25</v>
      </c>
      <c r="C97" s="31">
        <v>6</v>
      </c>
      <c r="D97" s="30">
        <v>6</v>
      </c>
      <c r="E97" s="31"/>
      <c r="F97" s="31">
        <f aca="true" t="shared" si="17" ref="F97:F107">G97+H97</f>
        <v>4</v>
      </c>
      <c r="G97" s="31"/>
      <c r="H97" s="31">
        <v>4</v>
      </c>
      <c r="I97" s="31">
        <v>30</v>
      </c>
      <c r="J97" s="31">
        <v>0</v>
      </c>
      <c r="K97" s="31">
        <v>0</v>
      </c>
      <c r="L97" s="31">
        <v>0</v>
      </c>
      <c r="M97" s="31">
        <v>20</v>
      </c>
      <c r="N97" s="31">
        <v>10</v>
      </c>
      <c r="O97" s="31">
        <v>0</v>
      </c>
      <c r="P97" s="29"/>
    </row>
    <row r="98" spans="1:16" s="24" customFormat="1" ht="12.75">
      <c r="A98" s="21">
        <v>3</v>
      </c>
      <c r="B98" s="43" t="s">
        <v>37</v>
      </c>
      <c r="C98" s="42">
        <v>5</v>
      </c>
      <c r="D98" s="42">
        <v>5</v>
      </c>
      <c r="E98" s="42"/>
      <c r="F98" s="62">
        <f t="shared" si="17"/>
        <v>4</v>
      </c>
      <c r="G98" s="42">
        <v>4</v>
      </c>
      <c r="H98" s="42"/>
      <c r="I98" s="42">
        <v>35</v>
      </c>
      <c r="J98" s="22">
        <v>15</v>
      </c>
      <c r="K98" s="22">
        <v>20</v>
      </c>
      <c r="L98" s="22">
        <v>0</v>
      </c>
      <c r="M98" s="22">
        <v>0</v>
      </c>
      <c r="N98" s="22">
        <v>0</v>
      </c>
      <c r="O98" s="22">
        <v>0</v>
      </c>
      <c r="P98" s="21"/>
    </row>
    <row r="99" spans="1:16" s="24" customFormat="1" ht="12.75">
      <c r="A99" s="21">
        <v>4</v>
      </c>
      <c r="B99" s="21" t="s">
        <v>78</v>
      </c>
      <c r="C99" s="42">
        <v>6</v>
      </c>
      <c r="D99" s="42">
        <v>6</v>
      </c>
      <c r="E99" s="42"/>
      <c r="F99" s="62">
        <f t="shared" si="17"/>
        <v>3</v>
      </c>
      <c r="G99" s="42"/>
      <c r="H99" s="42">
        <v>3</v>
      </c>
      <c r="I99" s="42">
        <v>30</v>
      </c>
      <c r="J99" s="22">
        <v>0</v>
      </c>
      <c r="K99" s="22">
        <v>0</v>
      </c>
      <c r="L99" s="22">
        <v>0</v>
      </c>
      <c r="M99" s="22">
        <v>16</v>
      </c>
      <c r="N99" s="22">
        <v>14</v>
      </c>
      <c r="O99" s="22">
        <v>0</v>
      </c>
      <c r="P99" s="21"/>
    </row>
    <row r="100" spans="1:16" s="24" customFormat="1" ht="12.75">
      <c r="A100" s="21">
        <v>5</v>
      </c>
      <c r="B100" s="21" t="s">
        <v>79</v>
      </c>
      <c r="C100" s="22">
        <v>6</v>
      </c>
      <c r="D100" s="42">
        <v>6</v>
      </c>
      <c r="E100" s="22"/>
      <c r="F100" s="62">
        <f t="shared" si="17"/>
        <v>3</v>
      </c>
      <c r="G100" s="22"/>
      <c r="H100" s="22">
        <v>3</v>
      </c>
      <c r="I100" s="22">
        <v>30</v>
      </c>
      <c r="J100" s="22">
        <v>0</v>
      </c>
      <c r="K100" s="22">
        <v>0</v>
      </c>
      <c r="L100" s="22">
        <v>0</v>
      </c>
      <c r="M100" s="22">
        <v>16</v>
      </c>
      <c r="N100" s="22">
        <v>14</v>
      </c>
      <c r="O100" s="22">
        <v>0</v>
      </c>
      <c r="P100" s="21"/>
    </row>
    <row r="101" spans="1:16" s="24" customFormat="1" ht="12.75">
      <c r="A101" s="21">
        <v>6</v>
      </c>
      <c r="B101" s="21" t="s">
        <v>80</v>
      </c>
      <c r="C101" s="22">
        <v>6</v>
      </c>
      <c r="D101" s="22">
        <v>6</v>
      </c>
      <c r="E101" s="22"/>
      <c r="F101" s="62">
        <f t="shared" si="17"/>
        <v>3</v>
      </c>
      <c r="G101" s="22"/>
      <c r="H101" s="22">
        <v>3</v>
      </c>
      <c r="I101" s="22">
        <v>30</v>
      </c>
      <c r="J101" s="22">
        <v>0</v>
      </c>
      <c r="K101" s="22">
        <v>0</v>
      </c>
      <c r="L101" s="22">
        <v>0</v>
      </c>
      <c r="M101" s="22">
        <v>20</v>
      </c>
      <c r="N101" s="22">
        <v>10</v>
      </c>
      <c r="O101" s="22">
        <v>0</v>
      </c>
      <c r="P101" s="21"/>
    </row>
    <row r="102" spans="1:16" s="63" customFormat="1" ht="12.75">
      <c r="A102" s="60">
        <v>7</v>
      </c>
      <c r="B102" s="60" t="s">
        <v>118</v>
      </c>
      <c r="C102" s="61">
        <v>5</v>
      </c>
      <c r="D102" s="61">
        <v>5</v>
      </c>
      <c r="E102" s="61"/>
      <c r="F102" s="62">
        <f t="shared" si="17"/>
        <v>4</v>
      </c>
      <c r="G102" s="61">
        <v>4</v>
      </c>
      <c r="H102" s="61"/>
      <c r="I102" s="61">
        <v>43</v>
      </c>
      <c r="J102" s="62">
        <v>25</v>
      </c>
      <c r="K102" s="62">
        <v>18</v>
      </c>
      <c r="L102" s="62">
        <v>0</v>
      </c>
      <c r="M102" s="62">
        <v>0</v>
      </c>
      <c r="N102" s="62">
        <v>0</v>
      </c>
      <c r="O102" s="62">
        <v>0</v>
      </c>
      <c r="P102" s="60"/>
    </row>
    <row r="103" spans="1:16" s="1" customFormat="1" ht="12.75">
      <c r="A103" s="3">
        <v>8</v>
      </c>
      <c r="B103" s="3" t="s">
        <v>81</v>
      </c>
      <c r="C103" s="2"/>
      <c r="D103" s="4">
        <v>5</v>
      </c>
      <c r="E103" s="2"/>
      <c r="F103" s="17">
        <f t="shared" si="17"/>
        <v>2</v>
      </c>
      <c r="G103" s="2">
        <v>2</v>
      </c>
      <c r="H103" s="2"/>
      <c r="I103" s="2">
        <v>30</v>
      </c>
      <c r="J103" s="2">
        <v>16</v>
      </c>
      <c r="K103" s="2">
        <v>14</v>
      </c>
      <c r="L103" s="2">
        <v>0</v>
      </c>
      <c r="M103" s="2">
        <v>0</v>
      </c>
      <c r="N103" s="2">
        <v>0</v>
      </c>
      <c r="O103" s="2">
        <v>0</v>
      </c>
      <c r="P103" s="3"/>
    </row>
    <row r="104" spans="1:16" s="1" customFormat="1" ht="12.75">
      <c r="A104" s="3">
        <v>9</v>
      </c>
      <c r="B104" s="3" t="s">
        <v>24</v>
      </c>
      <c r="C104" s="2"/>
      <c r="D104" s="2">
        <v>5</v>
      </c>
      <c r="E104" s="2"/>
      <c r="F104" s="17">
        <f t="shared" si="17"/>
        <v>3</v>
      </c>
      <c r="G104" s="2">
        <v>3</v>
      </c>
      <c r="H104" s="2"/>
      <c r="I104" s="2">
        <v>28</v>
      </c>
      <c r="J104" s="5">
        <v>10</v>
      </c>
      <c r="K104" s="5">
        <v>0</v>
      </c>
      <c r="L104" s="5">
        <v>18</v>
      </c>
      <c r="M104" s="5">
        <v>0</v>
      </c>
      <c r="N104" s="5">
        <v>0</v>
      </c>
      <c r="O104" s="5">
        <v>0</v>
      </c>
      <c r="P104" s="3"/>
    </row>
    <row r="105" spans="1:16" s="1" customFormat="1" ht="12.75">
      <c r="A105" s="3">
        <f>A104+1</f>
        <v>10</v>
      </c>
      <c r="B105" s="3" t="s">
        <v>82</v>
      </c>
      <c r="C105" s="2"/>
      <c r="D105" s="4">
        <v>6</v>
      </c>
      <c r="E105" s="2"/>
      <c r="F105" s="17">
        <f t="shared" si="17"/>
        <v>1</v>
      </c>
      <c r="G105" s="2"/>
      <c r="H105" s="2">
        <v>1</v>
      </c>
      <c r="I105" s="2">
        <v>14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14</v>
      </c>
      <c r="P105" s="3"/>
    </row>
    <row r="106" spans="1:16" s="1" customFormat="1" ht="12.75">
      <c r="A106" s="3">
        <f>A105+1</f>
        <v>11</v>
      </c>
      <c r="B106" s="6" t="s">
        <v>20</v>
      </c>
      <c r="C106" s="7"/>
      <c r="D106" s="8"/>
      <c r="E106" s="7" t="s">
        <v>116</v>
      </c>
      <c r="F106" s="17">
        <f t="shared" si="17"/>
        <v>10</v>
      </c>
      <c r="G106" s="2"/>
      <c r="H106" s="2">
        <v>10</v>
      </c>
      <c r="I106" s="2">
        <v>45</v>
      </c>
      <c r="J106" s="2">
        <v>0</v>
      </c>
      <c r="K106" s="2">
        <v>15</v>
      </c>
      <c r="L106" s="2">
        <v>0</v>
      </c>
      <c r="M106" s="2">
        <v>0</v>
      </c>
      <c r="N106" s="2">
        <v>30</v>
      </c>
      <c r="O106" s="2">
        <v>0</v>
      </c>
      <c r="P106" s="3"/>
    </row>
    <row r="107" spans="1:16" s="1" customFormat="1" ht="12.75">
      <c r="A107" s="3">
        <f>A106+1</f>
        <v>12</v>
      </c>
      <c r="B107" s="6" t="s">
        <v>83</v>
      </c>
      <c r="C107" s="7"/>
      <c r="D107" s="8">
        <v>6</v>
      </c>
      <c r="E107" s="7"/>
      <c r="F107" s="2">
        <f t="shared" si="17"/>
        <v>2</v>
      </c>
      <c r="G107" s="2"/>
      <c r="H107" s="2">
        <v>2</v>
      </c>
      <c r="I107" s="2">
        <v>28</v>
      </c>
      <c r="J107" s="2">
        <v>0</v>
      </c>
      <c r="K107" s="2">
        <v>0</v>
      </c>
      <c r="L107" s="2">
        <v>0</v>
      </c>
      <c r="M107" s="2">
        <v>18</v>
      </c>
      <c r="N107" s="2">
        <v>10</v>
      </c>
      <c r="O107" s="2">
        <v>0</v>
      </c>
      <c r="P107" s="3"/>
    </row>
    <row r="108" spans="1:16" s="1" customFormat="1" ht="12.75">
      <c r="A108" s="3"/>
      <c r="B108" s="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3"/>
    </row>
    <row r="109" spans="1:16" s="13" customFormat="1" ht="12.75">
      <c r="A109" s="11"/>
      <c r="B109" s="102" t="s">
        <v>41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1"/>
    </row>
    <row r="110" spans="1:16" s="54" customFormat="1" ht="12.75">
      <c r="A110" s="50">
        <v>13</v>
      </c>
      <c r="B110" s="3" t="s">
        <v>92</v>
      </c>
      <c r="C110" s="4"/>
      <c r="D110" s="4">
        <v>5</v>
      </c>
      <c r="E110" s="4"/>
      <c r="F110" s="2">
        <f aca="true" t="shared" si="18" ref="F110:F117">G110+H110</f>
        <v>1</v>
      </c>
      <c r="G110" s="4">
        <v>1</v>
      </c>
      <c r="H110" s="4"/>
      <c r="I110" s="4">
        <v>20</v>
      </c>
      <c r="J110" s="2">
        <v>10</v>
      </c>
      <c r="K110" s="2">
        <v>10</v>
      </c>
      <c r="L110" s="2">
        <v>0</v>
      </c>
      <c r="M110" s="2">
        <v>0</v>
      </c>
      <c r="N110" s="2">
        <v>0</v>
      </c>
      <c r="O110" s="2">
        <v>0</v>
      </c>
      <c r="P110" s="50"/>
    </row>
    <row r="111" spans="1:16" s="54" customFormat="1" ht="25.5">
      <c r="A111" s="50">
        <v>14</v>
      </c>
      <c r="B111" s="51" t="s">
        <v>124</v>
      </c>
      <c r="C111" s="52">
        <v>5</v>
      </c>
      <c r="D111" s="52">
        <v>5</v>
      </c>
      <c r="E111" s="52"/>
      <c r="F111" s="52">
        <f t="shared" si="18"/>
        <v>4</v>
      </c>
      <c r="G111" s="52">
        <v>4</v>
      </c>
      <c r="H111" s="52"/>
      <c r="I111" s="52">
        <v>45</v>
      </c>
      <c r="J111" s="52">
        <v>25</v>
      </c>
      <c r="K111" s="52">
        <v>20</v>
      </c>
      <c r="L111" s="52">
        <v>0</v>
      </c>
      <c r="M111" s="52">
        <v>0</v>
      </c>
      <c r="N111" s="52">
        <v>0</v>
      </c>
      <c r="O111" s="52">
        <v>0</v>
      </c>
      <c r="P111" s="50"/>
    </row>
    <row r="112" spans="1:16" s="1" customFormat="1" ht="12.75">
      <c r="A112" s="3">
        <v>15</v>
      </c>
      <c r="B112" s="3" t="s">
        <v>90</v>
      </c>
      <c r="C112" s="4"/>
      <c r="D112" s="4">
        <v>5</v>
      </c>
      <c r="E112" s="4"/>
      <c r="F112" s="2">
        <f t="shared" si="18"/>
        <v>2</v>
      </c>
      <c r="G112" s="4">
        <v>2</v>
      </c>
      <c r="H112" s="4"/>
      <c r="I112" s="4">
        <v>30</v>
      </c>
      <c r="J112" s="2">
        <v>15</v>
      </c>
      <c r="K112" s="2">
        <v>15</v>
      </c>
      <c r="L112" s="2">
        <v>0</v>
      </c>
      <c r="M112" s="2">
        <v>0</v>
      </c>
      <c r="N112" s="2">
        <v>0</v>
      </c>
      <c r="O112" s="2">
        <v>0</v>
      </c>
      <c r="P112" s="3"/>
    </row>
    <row r="113" spans="1:16" s="1" customFormat="1" ht="12.75">
      <c r="A113" s="3">
        <v>16</v>
      </c>
      <c r="B113" s="3" t="s">
        <v>91</v>
      </c>
      <c r="C113" s="4"/>
      <c r="D113" s="4">
        <v>5</v>
      </c>
      <c r="E113" s="4"/>
      <c r="F113" s="2">
        <f t="shared" si="18"/>
        <v>2</v>
      </c>
      <c r="G113" s="4">
        <v>2</v>
      </c>
      <c r="H113" s="4"/>
      <c r="I113" s="4">
        <v>25</v>
      </c>
      <c r="J113" s="2">
        <v>15</v>
      </c>
      <c r="K113" s="2">
        <v>10</v>
      </c>
      <c r="L113" s="2">
        <v>0</v>
      </c>
      <c r="M113" s="2">
        <v>0</v>
      </c>
      <c r="N113" s="2">
        <v>0</v>
      </c>
      <c r="O113" s="2">
        <v>0</v>
      </c>
      <c r="P113" s="3"/>
    </row>
    <row r="114" spans="1:16" s="1" customFormat="1" ht="12.75">
      <c r="A114" s="3">
        <v>17</v>
      </c>
      <c r="B114" s="3" t="s">
        <v>93</v>
      </c>
      <c r="C114" s="4"/>
      <c r="D114" s="4">
        <v>5</v>
      </c>
      <c r="E114" s="4"/>
      <c r="F114" s="2">
        <f t="shared" si="18"/>
        <v>2</v>
      </c>
      <c r="G114" s="4">
        <v>2</v>
      </c>
      <c r="H114" s="4"/>
      <c r="I114" s="4">
        <v>15</v>
      </c>
      <c r="J114" s="2">
        <v>0</v>
      </c>
      <c r="K114" s="2">
        <v>0</v>
      </c>
      <c r="L114" s="2">
        <v>15</v>
      </c>
      <c r="M114" s="2">
        <v>0</v>
      </c>
      <c r="N114" s="2">
        <v>0</v>
      </c>
      <c r="O114" s="2">
        <v>0</v>
      </c>
      <c r="P114" s="3"/>
    </row>
    <row r="115" spans="1:16" s="1" customFormat="1" ht="12.75">
      <c r="A115" s="3">
        <v>18</v>
      </c>
      <c r="B115" s="3" t="s">
        <v>94</v>
      </c>
      <c r="C115" s="4"/>
      <c r="D115" s="4">
        <v>6</v>
      </c>
      <c r="E115" s="4"/>
      <c r="F115" s="2">
        <f t="shared" si="18"/>
        <v>1</v>
      </c>
      <c r="G115" s="4"/>
      <c r="H115" s="4">
        <v>1</v>
      </c>
      <c r="I115" s="4">
        <v>20</v>
      </c>
      <c r="J115" s="2">
        <v>0</v>
      </c>
      <c r="K115" s="2">
        <v>0</v>
      </c>
      <c r="L115" s="2">
        <v>0</v>
      </c>
      <c r="M115" s="2">
        <v>10</v>
      </c>
      <c r="N115" s="2">
        <v>10</v>
      </c>
      <c r="O115" s="2">
        <v>0</v>
      </c>
      <c r="P115" s="3"/>
    </row>
    <row r="116" spans="1:16" ht="12.75">
      <c r="A116" s="3">
        <v>19</v>
      </c>
      <c r="B116" s="3" t="s">
        <v>125</v>
      </c>
      <c r="C116" s="4"/>
      <c r="D116" s="4">
        <v>6</v>
      </c>
      <c r="E116" s="4"/>
      <c r="F116" s="2">
        <f t="shared" si="18"/>
        <v>3</v>
      </c>
      <c r="G116" s="4"/>
      <c r="H116" s="4">
        <v>3</v>
      </c>
      <c r="I116" s="4">
        <v>70</v>
      </c>
      <c r="J116" s="2">
        <v>0</v>
      </c>
      <c r="K116" s="2">
        <v>0</v>
      </c>
      <c r="L116" s="2">
        <v>0</v>
      </c>
      <c r="M116" s="2">
        <v>30</v>
      </c>
      <c r="N116" s="2">
        <v>40</v>
      </c>
      <c r="O116" s="2">
        <v>0</v>
      </c>
      <c r="P116" s="3"/>
    </row>
    <row r="117" spans="1:16" s="1" customFormat="1" ht="12.75">
      <c r="A117" s="3">
        <v>20</v>
      </c>
      <c r="B117" s="3" t="s">
        <v>95</v>
      </c>
      <c r="C117" s="2"/>
      <c r="D117" s="2">
        <v>6</v>
      </c>
      <c r="E117" s="2"/>
      <c r="F117" s="2">
        <f t="shared" si="18"/>
        <v>2</v>
      </c>
      <c r="G117" s="2"/>
      <c r="H117" s="2">
        <v>2</v>
      </c>
      <c r="I117" s="2">
        <v>30</v>
      </c>
      <c r="J117" s="2">
        <v>0</v>
      </c>
      <c r="K117" s="2">
        <v>0</v>
      </c>
      <c r="L117" s="2">
        <v>0</v>
      </c>
      <c r="M117" s="2">
        <v>15</v>
      </c>
      <c r="N117" s="2">
        <v>15</v>
      </c>
      <c r="O117" s="2">
        <v>0</v>
      </c>
      <c r="P117" s="3"/>
    </row>
    <row r="118" spans="1:16" s="13" customFormat="1" ht="12.75">
      <c r="A118" s="11"/>
      <c r="B118" s="11" t="s">
        <v>17</v>
      </c>
      <c r="C118" s="12">
        <f>COUNT(C96:C117)</f>
        <v>8</v>
      </c>
      <c r="D118" s="11"/>
      <c r="E118" s="11"/>
      <c r="F118" s="12">
        <f aca="true" t="shared" si="19" ref="F118:O118">SUM(F96:F117)</f>
        <v>60</v>
      </c>
      <c r="G118" s="12">
        <f t="shared" si="19"/>
        <v>28</v>
      </c>
      <c r="H118" s="12">
        <f t="shared" si="19"/>
        <v>32</v>
      </c>
      <c r="I118" s="12">
        <f t="shared" si="19"/>
        <v>628</v>
      </c>
      <c r="J118" s="12">
        <f t="shared" si="19"/>
        <v>146</v>
      </c>
      <c r="K118" s="12">
        <f t="shared" si="19"/>
        <v>122</v>
      </c>
      <c r="L118" s="12">
        <f t="shared" si="19"/>
        <v>48</v>
      </c>
      <c r="M118" s="12">
        <f t="shared" si="19"/>
        <v>145</v>
      </c>
      <c r="N118" s="12">
        <f t="shared" si="19"/>
        <v>153</v>
      </c>
      <c r="O118" s="12">
        <f t="shared" si="19"/>
        <v>14</v>
      </c>
      <c r="P118" s="11"/>
    </row>
    <row r="119" spans="2:16" s="15" customFormat="1" ht="12.75">
      <c r="B119" s="15" t="s">
        <v>36</v>
      </c>
      <c r="J119" s="135">
        <f>SUM(J118:L118)</f>
        <v>316</v>
      </c>
      <c r="K119" s="135"/>
      <c r="L119" s="135"/>
      <c r="M119" s="135">
        <f>SUM(M118:O118)</f>
        <v>312</v>
      </c>
      <c r="N119" s="135"/>
      <c r="O119" s="135"/>
      <c r="P119" s="14"/>
    </row>
    <row r="120" spans="2:16" s="15" customFormat="1" ht="12.75">
      <c r="B120" s="79" t="s">
        <v>137</v>
      </c>
      <c r="F120" s="20">
        <f>SUM(F96:F107)</f>
        <v>43</v>
      </c>
      <c r="G120" s="20">
        <f>SUM(G96:G107)</f>
        <v>17</v>
      </c>
      <c r="H120" s="20">
        <f>SUM(H96:H107)</f>
        <v>26</v>
      </c>
      <c r="J120" s="47"/>
      <c r="K120" s="47"/>
      <c r="L120" s="47"/>
      <c r="M120" s="47"/>
      <c r="N120" s="47"/>
      <c r="O120" s="47"/>
      <c r="P120" s="14"/>
    </row>
    <row r="121" spans="2:16" s="15" customFormat="1" ht="12.75">
      <c r="B121" s="79" t="s">
        <v>141</v>
      </c>
      <c r="C121" s="19"/>
      <c r="D121" s="19"/>
      <c r="E121" s="19"/>
      <c r="F121" s="20">
        <f>SUM(F110:F117)</f>
        <v>17</v>
      </c>
      <c r="G121" s="20">
        <f>SUM(G110:G117)</f>
        <v>11</v>
      </c>
      <c r="H121" s="20">
        <f>SUM(H110:H117)</f>
        <v>6</v>
      </c>
      <c r="I121" s="71"/>
      <c r="J121" s="71"/>
      <c r="K121" s="47"/>
      <c r="L121" s="47"/>
      <c r="M121" s="47"/>
      <c r="N121" s="47"/>
      <c r="O121" s="47"/>
      <c r="P121" s="14"/>
    </row>
    <row r="122" spans="2:16" s="15" customFormat="1" ht="12.75">
      <c r="B122" s="72"/>
      <c r="C122" s="78"/>
      <c r="D122" s="78"/>
      <c r="E122" s="78"/>
      <c r="F122" s="73"/>
      <c r="G122" s="73">
        <f>SUM(G120+G121)</f>
        <v>28</v>
      </c>
      <c r="H122" s="73">
        <f>SUM(H120+H121)</f>
        <v>32</v>
      </c>
      <c r="I122" s="71"/>
      <c r="J122" s="71"/>
      <c r="K122" s="47"/>
      <c r="L122" s="47"/>
      <c r="M122" s="47"/>
      <c r="N122" s="47"/>
      <c r="O122" s="47"/>
      <c r="P122" s="14"/>
    </row>
    <row r="123" spans="2:16" s="15" customFormat="1" ht="12.75">
      <c r="B123" s="72"/>
      <c r="C123" s="19"/>
      <c r="D123" s="19"/>
      <c r="E123" s="19"/>
      <c r="F123" s="73"/>
      <c r="G123" s="73"/>
      <c r="H123" s="73"/>
      <c r="I123" s="71"/>
      <c r="J123" s="71"/>
      <c r="K123" s="47"/>
      <c r="L123" s="47"/>
      <c r="M123" s="47"/>
      <c r="N123" s="47"/>
      <c r="O123" s="47"/>
      <c r="P123" s="14"/>
    </row>
    <row r="124" spans="2:16" s="15" customFormat="1" ht="12.75">
      <c r="B124" s="45" t="s">
        <v>52</v>
      </c>
      <c r="C124" s="46"/>
      <c r="D124" s="46"/>
      <c r="E124" s="46"/>
      <c r="F124"/>
      <c r="G124"/>
      <c r="H124"/>
      <c r="I124"/>
      <c r="J124"/>
      <c r="K124"/>
      <c r="L124"/>
      <c r="M124"/>
      <c r="N124"/>
      <c r="O124"/>
      <c r="P124" s="14"/>
    </row>
    <row r="125" spans="2:15" ht="12.75">
      <c r="B125" s="39" t="s">
        <v>38</v>
      </c>
      <c r="C125" s="39"/>
      <c r="D125" s="39"/>
      <c r="E125" s="39"/>
      <c r="F125" s="39">
        <f>SUM(F96:F97)</f>
        <v>8</v>
      </c>
      <c r="G125" s="39"/>
      <c r="H125" s="39"/>
      <c r="I125" s="39">
        <f aca="true" t="shared" si="20" ref="I125:O125">SUM(I96:I97)</f>
        <v>60</v>
      </c>
      <c r="J125" s="39">
        <f t="shared" si="20"/>
        <v>15</v>
      </c>
      <c r="K125" s="39">
        <f t="shared" si="20"/>
        <v>0</v>
      </c>
      <c r="L125" s="39">
        <f t="shared" si="20"/>
        <v>15</v>
      </c>
      <c r="M125" s="39">
        <f t="shared" si="20"/>
        <v>20</v>
      </c>
      <c r="N125" s="39">
        <f t="shared" si="20"/>
        <v>10</v>
      </c>
      <c r="O125" s="39">
        <f t="shared" si="20"/>
        <v>0</v>
      </c>
    </row>
    <row r="126" spans="2:15" s="25" customFormat="1" ht="12.75">
      <c r="B126" s="25" t="s">
        <v>39</v>
      </c>
      <c r="F126" s="25">
        <f>SUM(F98:F102)</f>
        <v>17</v>
      </c>
      <c r="I126" s="25">
        <f aca="true" t="shared" si="21" ref="I126:O126">SUM(I98:I102)</f>
        <v>168</v>
      </c>
      <c r="J126" s="25">
        <f t="shared" si="21"/>
        <v>40</v>
      </c>
      <c r="K126" s="25">
        <f t="shared" si="21"/>
        <v>38</v>
      </c>
      <c r="L126" s="25">
        <f t="shared" si="21"/>
        <v>0</v>
      </c>
      <c r="M126" s="25">
        <f t="shared" si="21"/>
        <v>52</v>
      </c>
      <c r="N126" s="25">
        <f t="shared" si="21"/>
        <v>38</v>
      </c>
      <c r="O126" s="25">
        <f t="shared" si="21"/>
        <v>0</v>
      </c>
    </row>
    <row r="127" spans="2:15" s="25" customFormat="1" ht="12.75">
      <c r="B127" t="s">
        <v>40</v>
      </c>
      <c r="C127"/>
      <c r="D127"/>
      <c r="E127"/>
      <c r="F127">
        <f aca="true" t="shared" si="22" ref="F127:O127">SUM(F124:F126)</f>
        <v>25</v>
      </c>
      <c r="G127"/>
      <c r="H127"/>
      <c r="I127">
        <f t="shared" si="22"/>
        <v>228</v>
      </c>
      <c r="J127">
        <f t="shared" si="22"/>
        <v>55</v>
      </c>
      <c r="K127">
        <f t="shared" si="22"/>
        <v>38</v>
      </c>
      <c r="L127">
        <f t="shared" si="22"/>
        <v>15</v>
      </c>
      <c r="M127">
        <f t="shared" si="22"/>
        <v>72</v>
      </c>
      <c r="N127">
        <f t="shared" si="22"/>
        <v>48</v>
      </c>
      <c r="O127">
        <f t="shared" si="22"/>
        <v>0</v>
      </c>
    </row>
    <row r="128" s="25" customFormat="1" ht="12.75"/>
    <row r="130" spans="2:6" ht="12.75">
      <c r="B130" s="86" t="s">
        <v>130</v>
      </c>
      <c r="F130" s="15">
        <f>F131+F132</f>
        <v>180</v>
      </c>
    </row>
    <row r="131" spans="2:6" ht="12.75">
      <c r="B131" s="45" t="s">
        <v>144</v>
      </c>
      <c r="F131" s="15">
        <f>F28+F74+F120</f>
        <v>145</v>
      </c>
    </row>
    <row r="132" spans="2:6" ht="12.75">
      <c r="B132" s="45" t="s">
        <v>145</v>
      </c>
      <c r="F132" s="15">
        <f>F75+F121</f>
        <v>35</v>
      </c>
    </row>
    <row r="133" spans="2:6" ht="12.75">
      <c r="B133" s="45"/>
      <c r="F133" s="15"/>
    </row>
    <row r="134" spans="2:6" ht="12.75">
      <c r="B134" s="45"/>
      <c r="D134" t="s">
        <v>153</v>
      </c>
      <c r="F134" s="15"/>
    </row>
    <row r="135" spans="1:8" ht="12.75">
      <c r="A135" s="20"/>
      <c r="B135" s="87"/>
      <c r="C135" s="28"/>
      <c r="D135" s="94" t="s">
        <v>152</v>
      </c>
      <c r="E135" s="94" t="s">
        <v>152</v>
      </c>
      <c r="F135" s="28"/>
      <c r="G135" s="28"/>
      <c r="H135" s="28"/>
    </row>
    <row r="136" spans="2:5" ht="12.75">
      <c r="B136" s="45" t="s">
        <v>52</v>
      </c>
      <c r="C136" s="46"/>
      <c r="D136" s="93" t="s">
        <v>148</v>
      </c>
      <c r="E136" s="93" t="s">
        <v>35</v>
      </c>
    </row>
    <row r="137" spans="2:15" s="39" customFormat="1" ht="12.75">
      <c r="B137" s="39" t="s">
        <v>38</v>
      </c>
      <c r="D137" s="39">
        <v>360</v>
      </c>
      <c r="E137" s="39">
        <v>48</v>
      </c>
      <c r="F137" s="39">
        <f>+F32+F79+F125</f>
        <v>44</v>
      </c>
      <c r="I137" s="39">
        <f aca="true" t="shared" si="23" ref="I137:O138">+I32+I79+I125</f>
        <v>308</v>
      </c>
      <c r="J137" s="39">
        <f t="shared" si="23"/>
        <v>77</v>
      </c>
      <c r="K137" s="39">
        <f t="shared" si="23"/>
        <v>53</v>
      </c>
      <c r="L137" s="39">
        <f t="shared" si="23"/>
        <v>15</v>
      </c>
      <c r="M137" s="39">
        <f t="shared" si="23"/>
        <v>95</v>
      </c>
      <c r="N137" s="39">
        <f t="shared" si="23"/>
        <v>53</v>
      </c>
      <c r="O137" s="39">
        <f t="shared" si="23"/>
        <v>15</v>
      </c>
    </row>
    <row r="138" spans="2:15" s="25" customFormat="1" ht="12.75">
      <c r="B138" s="25" t="s">
        <v>39</v>
      </c>
      <c r="D138" s="25">
        <v>180</v>
      </c>
      <c r="E138" s="25">
        <v>24</v>
      </c>
      <c r="F138" s="25">
        <f>+F33+F80+F126</f>
        <v>29</v>
      </c>
      <c r="I138" s="25">
        <f t="shared" si="23"/>
        <v>258</v>
      </c>
      <c r="J138" s="25">
        <f t="shared" si="23"/>
        <v>70</v>
      </c>
      <c r="K138" s="25">
        <f t="shared" si="23"/>
        <v>38</v>
      </c>
      <c r="L138" s="25">
        <f t="shared" si="23"/>
        <v>0</v>
      </c>
      <c r="M138" s="25">
        <f t="shared" si="23"/>
        <v>112</v>
      </c>
      <c r="N138" s="25">
        <f t="shared" si="23"/>
        <v>38</v>
      </c>
      <c r="O138" s="25">
        <f t="shared" si="23"/>
        <v>0</v>
      </c>
    </row>
    <row r="139" spans="2:15" s="40" customFormat="1" ht="12.75">
      <c r="B139" s="40" t="s">
        <v>105</v>
      </c>
      <c r="D139" s="40">
        <v>60</v>
      </c>
      <c r="E139" s="40">
        <v>3</v>
      </c>
      <c r="F139" s="40">
        <f>+SUM(F34:F34)</f>
        <v>2</v>
      </c>
      <c r="I139" s="40">
        <f aca="true" t="shared" si="24" ref="I139:O139">+SUM(I34:I34)</f>
        <v>30</v>
      </c>
      <c r="J139" s="40">
        <f t="shared" si="24"/>
        <v>0</v>
      </c>
      <c r="K139" s="40">
        <f t="shared" si="24"/>
        <v>0</v>
      </c>
      <c r="L139" s="40">
        <f t="shared" si="24"/>
        <v>30</v>
      </c>
      <c r="M139" s="40">
        <f t="shared" si="24"/>
        <v>0</v>
      </c>
      <c r="N139" s="40">
        <f t="shared" si="24"/>
        <v>0</v>
      </c>
      <c r="O139" s="40">
        <f t="shared" si="24"/>
        <v>0</v>
      </c>
    </row>
    <row r="140" spans="2:15" s="40" customFormat="1" ht="12.75">
      <c r="B140" s="40" t="s">
        <v>14</v>
      </c>
      <c r="D140" s="40">
        <v>30</v>
      </c>
      <c r="E140" s="40">
        <v>2</v>
      </c>
      <c r="F140" s="40">
        <f>SUM(F35:F35)</f>
        <v>3</v>
      </c>
      <c r="I140" s="40">
        <f aca="true" t="shared" si="25" ref="I140:O140">SUM(I35:I35)</f>
        <v>120</v>
      </c>
      <c r="J140" s="40">
        <f t="shared" si="25"/>
        <v>0</v>
      </c>
      <c r="K140" s="40">
        <f t="shared" si="25"/>
        <v>60</v>
      </c>
      <c r="L140" s="40">
        <f t="shared" si="25"/>
        <v>0</v>
      </c>
      <c r="M140" s="40">
        <f t="shared" si="25"/>
        <v>0</v>
      </c>
      <c r="N140" s="40">
        <f t="shared" si="25"/>
        <v>60</v>
      </c>
      <c r="O140" s="40">
        <f t="shared" si="25"/>
        <v>0</v>
      </c>
    </row>
    <row r="141" spans="2:15" s="40" customFormat="1" ht="12.75">
      <c r="B141" s="40" t="s">
        <v>21</v>
      </c>
      <c r="D141" s="40">
        <v>0</v>
      </c>
      <c r="E141" s="40">
        <v>0</v>
      </c>
      <c r="F141" s="40">
        <f>SUM(F81:F81)</f>
        <v>1</v>
      </c>
      <c r="I141" s="40">
        <f aca="true" t="shared" si="26" ref="I141:O141">SUM(I81:I81)</f>
        <v>0</v>
      </c>
      <c r="J141" s="40">
        <f t="shared" si="26"/>
        <v>0</v>
      </c>
      <c r="K141" s="40">
        <f t="shared" si="26"/>
        <v>0</v>
      </c>
      <c r="L141" s="40">
        <f t="shared" si="26"/>
        <v>0</v>
      </c>
      <c r="M141" s="40">
        <f t="shared" si="26"/>
        <v>0</v>
      </c>
      <c r="N141" s="40">
        <f t="shared" si="26"/>
        <v>0</v>
      </c>
      <c r="O141" s="40">
        <f t="shared" si="26"/>
        <v>0</v>
      </c>
    </row>
    <row r="142" spans="2:15" s="40" customFormat="1" ht="12.75">
      <c r="B142" s="40" t="s">
        <v>110</v>
      </c>
      <c r="D142" s="40">
        <v>120</v>
      </c>
      <c r="E142" s="40">
        <v>5</v>
      </c>
      <c r="F142" s="40">
        <f>+F36+F82</f>
        <v>4</v>
      </c>
      <c r="I142" s="40">
        <f aca="true" t="shared" si="27" ref="I142:O142">+I36+I82</f>
        <v>180</v>
      </c>
      <c r="J142" s="40">
        <f t="shared" si="27"/>
        <v>0</v>
      </c>
      <c r="K142" s="40">
        <f t="shared" si="27"/>
        <v>90</v>
      </c>
      <c r="L142" s="40">
        <f t="shared" si="27"/>
        <v>0</v>
      </c>
      <c r="M142" s="40">
        <f t="shared" si="27"/>
        <v>0</v>
      </c>
      <c r="N142" s="40">
        <f t="shared" si="27"/>
        <v>90</v>
      </c>
      <c r="O142" s="40">
        <f t="shared" si="27"/>
        <v>0</v>
      </c>
    </row>
    <row r="143" spans="2:15" ht="12.75">
      <c r="B143" s="40" t="s">
        <v>109</v>
      </c>
      <c r="D143" s="40">
        <v>60</v>
      </c>
      <c r="E143" s="40">
        <v>0</v>
      </c>
      <c r="F143" s="40">
        <f>+F37</f>
        <v>54</v>
      </c>
      <c r="G143" s="40"/>
      <c r="H143" s="40"/>
      <c r="I143" s="40">
        <f aca="true" t="shared" si="28" ref="I143:O143">+I37</f>
        <v>522</v>
      </c>
      <c r="J143" s="40">
        <f t="shared" si="28"/>
        <v>93</v>
      </c>
      <c r="K143" s="40">
        <f t="shared" si="28"/>
        <v>146</v>
      </c>
      <c r="L143" s="40">
        <f t="shared" si="28"/>
        <v>30</v>
      </c>
      <c r="M143" s="40">
        <f t="shared" si="28"/>
        <v>105</v>
      </c>
      <c r="N143" s="40">
        <f t="shared" si="28"/>
        <v>148</v>
      </c>
      <c r="O143" s="40">
        <f t="shared" si="28"/>
        <v>0</v>
      </c>
    </row>
    <row r="144" spans="2:15" ht="12.75">
      <c r="B144" s="47" t="s">
        <v>40</v>
      </c>
      <c r="D144" s="15">
        <f>+SUM(D137:D143)</f>
        <v>810</v>
      </c>
      <c r="E144" s="15">
        <f>+SUM(E137:E143)</f>
        <v>82</v>
      </c>
      <c r="F144" s="15">
        <f>+SUM(F137:F143)</f>
        <v>137</v>
      </c>
      <c r="G144" s="15"/>
      <c r="H144" s="15"/>
      <c r="I144" s="15">
        <f aca="true" t="shared" si="29" ref="I144:O144">+SUM(I137:I143)</f>
        <v>1418</v>
      </c>
      <c r="J144" s="15">
        <f t="shared" si="29"/>
        <v>240</v>
      </c>
      <c r="K144" s="15">
        <f t="shared" si="29"/>
        <v>387</v>
      </c>
      <c r="L144" s="15">
        <f t="shared" si="29"/>
        <v>75</v>
      </c>
      <c r="M144" s="15">
        <f t="shared" si="29"/>
        <v>312</v>
      </c>
      <c r="N144" s="15">
        <f t="shared" si="29"/>
        <v>389</v>
      </c>
      <c r="O144" s="15">
        <f t="shared" si="29"/>
        <v>15</v>
      </c>
    </row>
    <row r="146" spans="2:12" ht="12.75">
      <c r="B146" s="47" t="s">
        <v>104</v>
      </c>
      <c r="C146" s="15"/>
      <c r="D146" s="45" t="s">
        <v>146</v>
      </c>
      <c r="E146" s="15"/>
      <c r="F146" s="15"/>
      <c r="G146" s="15"/>
      <c r="H146" s="15"/>
      <c r="I146" s="15"/>
      <c r="J146" s="15"/>
      <c r="K146" s="45" t="s">
        <v>147</v>
      </c>
      <c r="L146" s="15"/>
    </row>
    <row r="147" spans="2:12" ht="12.75">
      <c r="B147" s="15"/>
      <c r="C147" s="49" t="s">
        <v>40</v>
      </c>
      <c r="D147" s="49" t="s">
        <v>33</v>
      </c>
      <c r="E147" s="44" t="s">
        <v>148</v>
      </c>
      <c r="F147" s="49" t="s">
        <v>33</v>
      </c>
      <c r="G147" s="49"/>
      <c r="H147" s="49"/>
      <c r="I147" s="49"/>
      <c r="J147" s="49"/>
      <c r="K147" s="44" t="s">
        <v>148</v>
      </c>
      <c r="L147" s="49" t="s">
        <v>33</v>
      </c>
    </row>
    <row r="148" spans="2:12" ht="12.75">
      <c r="B148" s="47" t="s">
        <v>42</v>
      </c>
      <c r="C148" s="15">
        <f>+E148+K148</f>
        <v>777</v>
      </c>
      <c r="D148" s="67">
        <f>+C148/C$151</f>
        <v>0.43166666666666664</v>
      </c>
      <c r="E148" s="15">
        <f>SUM(J12:J25)+SUM(M12:M25)+SUM(J52:J63)+SUM(M52:M63)+SUM(J96:J107)+SUM(M96:M107)</f>
        <v>552</v>
      </c>
      <c r="F148" s="67">
        <f>+E148/E$151</f>
        <v>0.4088888888888889</v>
      </c>
      <c r="G148" s="67"/>
      <c r="H148" s="67"/>
      <c r="K148" s="68">
        <f>SUM(J65:J70)+SUM(M65:M70)+SUM(J110:J117)+SUM(M110:M117)</f>
        <v>225</v>
      </c>
      <c r="L148" s="67">
        <f>+K148/K$151</f>
        <v>0.5</v>
      </c>
    </row>
    <row r="149" spans="2:12" ht="12.75">
      <c r="B149" s="47" t="s">
        <v>43</v>
      </c>
      <c r="C149" s="15">
        <f>+E149+K149</f>
        <v>902</v>
      </c>
      <c r="D149" s="67">
        <f>+C149/C$151</f>
        <v>0.5011111111111111</v>
      </c>
      <c r="E149" s="15">
        <f>SUM(K12:K25)+SUM(N12:N25)+SUM(K52:K63)+SUM(N52:N63)+SUM(K96:K107)+SUM(N96:N107)</f>
        <v>692</v>
      </c>
      <c r="F149" s="67">
        <f>+E149/E$151</f>
        <v>0.5125925925925926</v>
      </c>
      <c r="G149" s="67"/>
      <c r="H149" s="67"/>
      <c r="K149" s="68">
        <f>SUM(K65:K70)+SUM(N65:N70)+SUM(K110:K117)+SUM(N110:N117)</f>
        <v>210</v>
      </c>
      <c r="L149" s="67">
        <f>+K149/K$151</f>
        <v>0.4666666666666667</v>
      </c>
    </row>
    <row r="150" spans="2:12" ht="12.75">
      <c r="B150" s="47" t="s">
        <v>44</v>
      </c>
      <c r="C150" s="15">
        <f>+E150+K150</f>
        <v>121</v>
      </c>
      <c r="D150" s="67">
        <f>+C150/C$151</f>
        <v>0.06722222222222222</v>
      </c>
      <c r="E150" s="15">
        <f>SUM(L12:L25)+SUM(O12:O25)+SUM(L52:L63)+SUM(O52:O63)+SUM(L96:L107)+SUM(O96:O107)</f>
        <v>106</v>
      </c>
      <c r="F150" s="67">
        <f>+E150/E$151</f>
        <v>0.07851851851851852</v>
      </c>
      <c r="G150" s="67"/>
      <c r="H150" s="67"/>
      <c r="K150" s="68">
        <f>SUM(L65:L70)+SUM(O65:O70)+SUM(L110:L117)+SUM(O110:O117)</f>
        <v>15</v>
      </c>
      <c r="L150" s="67">
        <f>+K150/K$151</f>
        <v>0.03333333333333333</v>
      </c>
    </row>
    <row r="151" spans="2:12" ht="12.75">
      <c r="B151" s="47" t="s">
        <v>40</v>
      </c>
      <c r="C151" s="15">
        <f>+E151+K151</f>
        <v>1800</v>
      </c>
      <c r="D151" s="67">
        <f>+C151/C$151</f>
        <v>1</v>
      </c>
      <c r="E151" s="15">
        <f>SUM(E148:E150)</f>
        <v>1350</v>
      </c>
      <c r="F151" s="67">
        <f>+E151/E$151</f>
        <v>1</v>
      </c>
      <c r="G151" s="67"/>
      <c r="H151" s="67"/>
      <c r="K151" s="68">
        <f>SUM(K148:K150)</f>
        <v>450</v>
      </c>
      <c r="L151" s="67">
        <f>+K151/K$151</f>
        <v>1</v>
      </c>
    </row>
    <row r="155" spans="3:4" ht="12.75">
      <c r="C155" s="77" t="s">
        <v>148</v>
      </c>
      <c r="D155" s="77" t="s">
        <v>33</v>
      </c>
    </row>
    <row r="156" spans="1:4" ht="12.75">
      <c r="A156" s="1"/>
      <c r="B156" s="13" t="s">
        <v>121</v>
      </c>
      <c r="C156" s="88">
        <f>+SUM(C157:C161)</f>
        <v>787</v>
      </c>
      <c r="D156" s="89">
        <f>(C156/1800)*100</f>
        <v>43.72222222222222</v>
      </c>
    </row>
    <row r="157" spans="2:3" ht="12.75">
      <c r="B157" s="91" t="s">
        <v>110</v>
      </c>
      <c r="C157">
        <v>240</v>
      </c>
    </row>
    <row r="158" spans="2:3" ht="25.5">
      <c r="B158" s="92" t="s">
        <v>112</v>
      </c>
      <c r="C158" s="59">
        <v>28</v>
      </c>
    </row>
    <row r="159" spans="2:3" ht="12.75">
      <c r="B159" s="91" t="s">
        <v>20</v>
      </c>
      <c r="C159">
        <v>60</v>
      </c>
    </row>
    <row r="160" spans="2:3" ht="12.75">
      <c r="B160" s="91" t="s">
        <v>129</v>
      </c>
      <c r="C160">
        <v>9</v>
      </c>
    </row>
    <row r="161" spans="2:3" ht="12.75">
      <c r="B161" s="91" t="s">
        <v>151</v>
      </c>
      <c r="C161">
        <v>450</v>
      </c>
    </row>
  </sheetData>
  <sheetProtection/>
  <mergeCells count="51">
    <mergeCell ref="J119:L119"/>
    <mergeCell ref="M50:O50"/>
    <mergeCell ref="F93:H93"/>
    <mergeCell ref="I94:I95"/>
    <mergeCell ref="H94:H95"/>
    <mergeCell ref="D94:D95"/>
    <mergeCell ref="E94:E95"/>
    <mergeCell ref="G94:G95"/>
    <mergeCell ref="M119:O119"/>
    <mergeCell ref="C93:E93"/>
    <mergeCell ref="P93:P95"/>
    <mergeCell ref="F94:F95"/>
    <mergeCell ref="J94:L94"/>
    <mergeCell ref="M94:O94"/>
    <mergeCell ref="C94:C95"/>
    <mergeCell ref="A93:A95"/>
    <mergeCell ref="B93:B95"/>
    <mergeCell ref="F9:H9"/>
    <mergeCell ref="J10:L10"/>
    <mergeCell ref="M10:O10"/>
    <mergeCell ref="H50:H51"/>
    <mergeCell ref="F49:H49"/>
    <mergeCell ref="A9:A11"/>
    <mergeCell ref="B9:B11"/>
    <mergeCell ref="C50:C51"/>
    <mergeCell ref="P9:P11"/>
    <mergeCell ref="F10:F11"/>
    <mergeCell ref="E50:E51"/>
    <mergeCell ref="P49:P51"/>
    <mergeCell ref="F50:F51"/>
    <mergeCell ref="C9:E9"/>
    <mergeCell ref="I9:O9"/>
    <mergeCell ref="D50:D51"/>
    <mergeCell ref="M27:O27"/>
    <mergeCell ref="D10:D11"/>
    <mergeCell ref="A49:A51"/>
    <mergeCell ref="B49:B51"/>
    <mergeCell ref="C49:E49"/>
    <mergeCell ref="I49:O49"/>
    <mergeCell ref="I50:I51"/>
    <mergeCell ref="I93:O93"/>
    <mergeCell ref="I72:K72"/>
    <mergeCell ref="L72:N72"/>
    <mergeCell ref="G50:G51"/>
    <mergeCell ref="C10:C11"/>
    <mergeCell ref="E10:E11"/>
    <mergeCell ref="I10:I11"/>
    <mergeCell ref="J50:L50"/>
    <mergeCell ref="G10:G11"/>
    <mergeCell ref="H10:H11"/>
    <mergeCell ref="J27:L2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35.75390625" style="0" customWidth="1"/>
    <col min="3" max="6" width="7.25390625" style="0" customWidth="1"/>
    <col min="7" max="8" width="3.75390625" style="0" customWidth="1"/>
    <col min="9" max="15" width="7.25390625" style="0" customWidth="1"/>
    <col min="16" max="16" width="13.75390625" style="0" customWidth="1"/>
    <col min="17" max="17" width="10.25390625" style="0" bestFit="1" customWidth="1"/>
  </cols>
  <sheetData>
    <row r="1" s="76" customFormat="1" ht="15.75">
      <c r="A1" s="76" t="s">
        <v>163</v>
      </c>
    </row>
    <row r="3" spans="2:13" ht="12.75">
      <c r="B3" s="15" t="s">
        <v>155</v>
      </c>
      <c r="D3" s="15"/>
      <c r="E3" s="20" t="s">
        <v>28</v>
      </c>
      <c r="F3" s="20" t="s">
        <v>0</v>
      </c>
      <c r="G3" s="20"/>
      <c r="H3" s="20"/>
      <c r="I3" s="20"/>
      <c r="J3" s="15"/>
      <c r="K3" s="15"/>
      <c r="L3" s="15"/>
      <c r="M3" s="15"/>
    </row>
    <row r="4" spans="2:13" ht="12.75">
      <c r="B4" t="s">
        <v>162</v>
      </c>
      <c r="D4" s="15"/>
      <c r="E4" s="66">
        <f>I4/I7</f>
        <v>0.4074074074074074</v>
      </c>
      <c r="F4" s="20" t="s">
        <v>30</v>
      </c>
      <c r="G4" s="20"/>
      <c r="H4" s="20"/>
      <c r="I4" s="20">
        <f>J26+M26</f>
        <v>231</v>
      </c>
      <c r="J4" s="15"/>
      <c r="K4" s="15"/>
      <c r="L4" s="15"/>
      <c r="M4" s="15"/>
    </row>
    <row r="5" spans="2:13" ht="12.75">
      <c r="B5" t="s">
        <v>45</v>
      </c>
      <c r="D5" s="15"/>
      <c r="E5" s="66">
        <f>I5/I7</f>
        <v>0.5396825396825397</v>
      </c>
      <c r="F5" s="20" t="s">
        <v>31</v>
      </c>
      <c r="G5" s="20"/>
      <c r="H5" s="20"/>
      <c r="I5" s="20">
        <f>K26+N26</f>
        <v>306</v>
      </c>
      <c r="J5" s="15"/>
      <c r="K5" s="15"/>
      <c r="L5" s="15"/>
      <c r="M5" s="15"/>
    </row>
    <row r="6" spans="2:13" ht="12.75">
      <c r="B6" t="s">
        <v>1</v>
      </c>
      <c r="D6" s="15"/>
      <c r="E6" s="66">
        <f>I6/I7</f>
        <v>0.05291005291005291</v>
      </c>
      <c r="F6" s="20" t="s">
        <v>32</v>
      </c>
      <c r="G6" s="20"/>
      <c r="H6" s="20"/>
      <c r="I6" s="20">
        <f>L26+O26</f>
        <v>30</v>
      </c>
      <c r="J6" s="15"/>
      <c r="K6" s="15"/>
      <c r="L6" s="15"/>
      <c r="M6" s="15"/>
    </row>
    <row r="7" spans="2:13" ht="12.75">
      <c r="B7" t="s">
        <v>49</v>
      </c>
      <c r="D7" s="15"/>
      <c r="E7" s="66">
        <f>SUM(E4:E6)</f>
        <v>0.9999999999999999</v>
      </c>
      <c r="F7" s="20" t="s">
        <v>2</v>
      </c>
      <c r="G7" s="20"/>
      <c r="H7" s="20"/>
      <c r="I7" s="20">
        <f>SUM(I4:I6)</f>
        <v>567</v>
      </c>
      <c r="J7" s="15"/>
      <c r="K7" s="15"/>
      <c r="L7" s="15"/>
      <c r="M7" s="15"/>
    </row>
    <row r="8" spans="2:13" ht="12.75">
      <c r="B8" t="s">
        <v>111</v>
      </c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6" ht="12.75" customHeight="1">
      <c r="A9" s="127" t="s">
        <v>23</v>
      </c>
      <c r="B9" s="127" t="s">
        <v>3</v>
      </c>
      <c r="C9" s="129" t="s">
        <v>133</v>
      </c>
      <c r="D9" s="129"/>
      <c r="E9" s="129"/>
      <c r="F9" s="124" t="s">
        <v>4</v>
      </c>
      <c r="G9" s="125"/>
      <c r="H9" s="126"/>
      <c r="I9" s="129" t="s">
        <v>5</v>
      </c>
      <c r="J9" s="127"/>
      <c r="K9" s="127"/>
      <c r="L9" s="127"/>
      <c r="M9" s="127"/>
      <c r="N9" s="127"/>
      <c r="O9" s="127"/>
      <c r="P9" s="114" t="s">
        <v>6</v>
      </c>
    </row>
    <row r="10" spans="1:16" s="1" customFormat="1" ht="12.75" customHeight="1">
      <c r="A10" s="127"/>
      <c r="B10" s="128"/>
      <c r="C10" s="117" t="s">
        <v>7</v>
      </c>
      <c r="D10" s="122" t="s">
        <v>134</v>
      </c>
      <c r="E10" s="122" t="s">
        <v>135</v>
      </c>
      <c r="F10" s="117" t="s">
        <v>40</v>
      </c>
      <c r="G10" s="117" t="s">
        <v>131</v>
      </c>
      <c r="H10" s="117" t="s">
        <v>132</v>
      </c>
      <c r="I10" s="122" t="s">
        <v>136</v>
      </c>
      <c r="J10" s="119" t="s">
        <v>131</v>
      </c>
      <c r="K10" s="120"/>
      <c r="L10" s="121"/>
      <c r="M10" s="119" t="s">
        <v>132</v>
      </c>
      <c r="N10" s="120"/>
      <c r="O10" s="121"/>
      <c r="P10" s="115"/>
    </row>
    <row r="11" spans="1:16" s="1" customFormat="1" ht="12.75">
      <c r="A11" s="127"/>
      <c r="B11" s="128"/>
      <c r="C11" s="118"/>
      <c r="D11" s="123"/>
      <c r="E11" s="123"/>
      <c r="F11" s="118"/>
      <c r="G11" s="118"/>
      <c r="H11" s="118"/>
      <c r="I11" s="123"/>
      <c r="J11" s="74" t="s">
        <v>8</v>
      </c>
      <c r="K11" s="52" t="s">
        <v>9</v>
      </c>
      <c r="L11" s="52" t="s">
        <v>10</v>
      </c>
      <c r="M11" s="52" t="s">
        <v>8</v>
      </c>
      <c r="N11" s="52" t="s">
        <v>9</v>
      </c>
      <c r="O11" s="52" t="s">
        <v>10</v>
      </c>
      <c r="P11" s="116"/>
    </row>
    <row r="12" spans="1:16" s="32" customFormat="1" ht="12.75">
      <c r="A12" s="81">
        <v>1</v>
      </c>
      <c r="B12" s="29" t="s">
        <v>12</v>
      </c>
      <c r="C12" s="30">
        <v>2</v>
      </c>
      <c r="D12" s="30" t="s">
        <v>113</v>
      </c>
      <c r="E12" s="30"/>
      <c r="F12" s="31">
        <f>G12+H12</f>
        <v>15</v>
      </c>
      <c r="G12" s="30">
        <v>7</v>
      </c>
      <c r="H12" s="30">
        <v>8</v>
      </c>
      <c r="I12" s="30">
        <v>100</v>
      </c>
      <c r="J12" s="31">
        <v>14</v>
      </c>
      <c r="K12" s="31">
        <v>28</v>
      </c>
      <c r="L12" s="31">
        <v>0</v>
      </c>
      <c r="M12" s="31">
        <v>30</v>
      </c>
      <c r="N12" s="31">
        <v>28</v>
      </c>
      <c r="O12" s="31">
        <v>0</v>
      </c>
      <c r="P12" s="29"/>
    </row>
    <row r="13" spans="1:16" s="32" customFormat="1" ht="12.75">
      <c r="A13" s="81">
        <v>2</v>
      </c>
      <c r="B13" s="29" t="s">
        <v>13</v>
      </c>
      <c r="C13" s="31">
        <v>2</v>
      </c>
      <c r="D13" s="30" t="s">
        <v>113</v>
      </c>
      <c r="E13" s="31"/>
      <c r="F13" s="31">
        <f aca="true" t="shared" si="0" ref="F13:F26">G13+H13</f>
        <v>15</v>
      </c>
      <c r="G13" s="31">
        <v>7</v>
      </c>
      <c r="H13" s="31">
        <v>8</v>
      </c>
      <c r="I13" s="31">
        <v>88</v>
      </c>
      <c r="J13" s="31">
        <v>15</v>
      </c>
      <c r="K13" s="31">
        <v>28</v>
      </c>
      <c r="L13" s="31">
        <v>0</v>
      </c>
      <c r="M13" s="31">
        <v>15</v>
      </c>
      <c r="N13" s="31">
        <v>30</v>
      </c>
      <c r="O13" s="31">
        <v>0</v>
      </c>
      <c r="P13" s="29"/>
    </row>
    <row r="14" spans="1:16" s="32" customFormat="1" ht="12.75">
      <c r="A14" s="81">
        <v>3</v>
      </c>
      <c r="B14" s="29" t="s">
        <v>16</v>
      </c>
      <c r="C14" s="31">
        <v>1</v>
      </c>
      <c r="D14" s="33"/>
      <c r="E14" s="31"/>
      <c r="F14" s="31">
        <f t="shared" si="0"/>
        <v>6</v>
      </c>
      <c r="G14" s="31">
        <v>6</v>
      </c>
      <c r="H14" s="31"/>
      <c r="I14" s="31">
        <v>34</v>
      </c>
      <c r="J14" s="31">
        <v>34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29"/>
    </row>
    <row r="15" spans="1:16" s="24" customFormat="1" ht="12.75">
      <c r="A15" s="82">
        <v>4</v>
      </c>
      <c r="B15" s="21" t="s">
        <v>50</v>
      </c>
      <c r="C15" s="22">
        <v>2</v>
      </c>
      <c r="D15" s="22"/>
      <c r="E15" s="22"/>
      <c r="F15" s="62">
        <f t="shared" si="0"/>
        <v>5</v>
      </c>
      <c r="G15" s="22"/>
      <c r="H15" s="22">
        <v>5</v>
      </c>
      <c r="I15" s="22">
        <v>30</v>
      </c>
      <c r="J15" s="22">
        <v>0</v>
      </c>
      <c r="K15" s="22">
        <v>0</v>
      </c>
      <c r="L15" s="22">
        <v>0</v>
      </c>
      <c r="M15" s="22">
        <v>30</v>
      </c>
      <c r="N15" s="22">
        <v>0</v>
      </c>
      <c r="O15" s="22">
        <v>0</v>
      </c>
      <c r="P15" s="21"/>
    </row>
    <row r="16" spans="1:16" s="37" customFormat="1" ht="12.75">
      <c r="A16" s="83">
        <v>5</v>
      </c>
      <c r="B16" s="34" t="s">
        <v>51</v>
      </c>
      <c r="C16" s="35">
        <v>2</v>
      </c>
      <c r="D16" s="36"/>
      <c r="E16" s="35"/>
      <c r="F16" s="99">
        <f t="shared" si="0"/>
        <v>2</v>
      </c>
      <c r="G16" s="35"/>
      <c r="H16" s="35">
        <v>2</v>
      </c>
      <c r="I16" s="35">
        <v>15</v>
      </c>
      <c r="J16" s="35">
        <v>0</v>
      </c>
      <c r="K16" s="35">
        <v>0</v>
      </c>
      <c r="L16" s="35">
        <v>0</v>
      </c>
      <c r="M16" s="35">
        <v>15</v>
      </c>
      <c r="N16" s="35">
        <v>0</v>
      </c>
      <c r="O16" s="35">
        <v>0</v>
      </c>
      <c r="P16" s="34"/>
    </row>
    <row r="17" spans="1:16" s="37" customFormat="1" ht="12.75">
      <c r="A17" s="83">
        <v>6</v>
      </c>
      <c r="B17" s="34" t="s">
        <v>161</v>
      </c>
      <c r="C17" s="35"/>
      <c r="D17" s="36">
        <v>2</v>
      </c>
      <c r="E17" s="35"/>
      <c r="F17" s="99">
        <f t="shared" si="0"/>
        <v>2</v>
      </c>
      <c r="G17" s="35"/>
      <c r="H17" s="35">
        <v>2</v>
      </c>
      <c r="I17" s="35">
        <v>15</v>
      </c>
      <c r="J17" s="35">
        <v>0</v>
      </c>
      <c r="K17" s="35">
        <v>0</v>
      </c>
      <c r="L17" s="35">
        <v>0</v>
      </c>
      <c r="M17" s="35">
        <v>15</v>
      </c>
      <c r="N17" s="35">
        <v>0</v>
      </c>
      <c r="O17" s="35">
        <v>0</v>
      </c>
      <c r="P17" s="34"/>
    </row>
    <row r="18" spans="1:16" s="37" customFormat="1" ht="12.75">
      <c r="A18" s="83">
        <v>7</v>
      </c>
      <c r="B18" s="34" t="s">
        <v>15</v>
      </c>
      <c r="C18" s="35">
        <v>1</v>
      </c>
      <c r="D18" s="36"/>
      <c r="E18" s="35"/>
      <c r="F18" s="99">
        <f t="shared" si="0"/>
        <v>4</v>
      </c>
      <c r="G18" s="35">
        <v>4</v>
      </c>
      <c r="H18" s="35"/>
      <c r="I18" s="35">
        <v>30</v>
      </c>
      <c r="J18" s="35">
        <v>30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4"/>
    </row>
    <row r="19" spans="1:16" s="37" customFormat="1" ht="12.75">
      <c r="A19" s="83">
        <v>8</v>
      </c>
      <c r="B19" s="34" t="s">
        <v>14</v>
      </c>
      <c r="C19" s="35"/>
      <c r="D19" s="35">
        <v>1</v>
      </c>
      <c r="E19" s="35"/>
      <c r="F19" s="99">
        <f t="shared" si="0"/>
        <v>2</v>
      </c>
      <c r="G19" s="35">
        <v>2</v>
      </c>
      <c r="H19" s="35"/>
      <c r="I19" s="35">
        <v>30</v>
      </c>
      <c r="J19" s="38">
        <v>0</v>
      </c>
      <c r="K19" s="38">
        <v>0</v>
      </c>
      <c r="L19" s="38">
        <v>30</v>
      </c>
      <c r="M19" s="38">
        <v>0</v>
      </c>
      <c r="N19" s="38">
        <v>0</v>
      </c>
      <c r="O19" s="38">
        <v>0</v>
      </c>
      <c r="P19" s="34"/>
    </row>
    <row r="20" spans="1:16" s="37" customFormat="1" ht="12.75">
      <c r="A20" s="83">
        <v>9</v>
      </c>
      <c r="B20" s="48" t="s">
        <v>11</v>
      </c>
      <c r="C20" s="36"/>
      <c r="D20" s="36" t="s">
        <v>113</v>
      </c>
      <c r="E20" s="36"/>
      <c r="F20" s="99">
        <f t="shared" si="0"/>
        <v>2</v>
      </c>
      <c r="G20" s="36">
        <v>0</v>
      </c>
      <c r="H20" s="36">
        <v>2</v>
      </c>
      <c r="I20" s="36">
        <v>60</v>
      </c>
      <c r="J20" s="35">
        <v>0</v>
      </c>
      <c r="K20" s="35">
        <v>30</v>
      </c>
      <c r="L20" s="35">
        <v>0</v>
      </c>
      <c r="M20" s="35">
        <v>0</v>
      </c>
      <c r="N20" s="35">
        <v>30</v>
      </c>
      <c r="O20" s="35">
        <v>0</v>
      </c>
      <c r="P20" s="34"/>
    </row>
    <row r="21" spans="1:16" s="37" customFormat="1" ht="12.75">
      <c r="A21" s="83">
        <v>10</v>
      </c>
      <c r="B21" s="34" t="s">
        <v>46</v>
      </c>
      <c r="C21" s="36"/>
      <c r="D21" s="36" t="s">
        <v>113</v>
      </c>
      <c r="E21" s="36"/>
      <c r="F21" s="99">
        <f t="shared" si="0"/>
        <v>1</v>
      </c>
      <c r="G21" s="36">
        <v>0</v>
      </c>
      <c r="H21" s="36">
        <v>1</v>
      </c>
      <c r="I21" s="36">
        <v>60</v>
      </c>
      <c r="J21" s="35">
        <v>0</v>
      </c>
      <c r="K21" s="35">
        <v>30</v>
      </c>
      <c r="L21" s="35">
        <v>0</v>
      </c>
      <c r="M21" s="35">
        <v>0</v>
      </c>
      <c r="N21" s="35">
        <v>30</v>
      </c>
      <c r="O21" s="35">
        <v>0</v>
      </c>
      <c r="P21" s="34"/>
    </row>
    <row r="22" spans="1:16" ht="12.75">
      <c r="A22" s="83">
        <v>11</v>
      </c>
      <c r="B22" s="34" t="s">
        <v>47</v>
      </c>
      <c r="C22" s="36"/>
      <c r="D22" s="36"/>
      <c r="E22" s="36">
        <v>1.2</v>
      </c>
      <c r="F22" s="99">
        <f t="shared" si="0"/>
        <v>0</v>
      </c>
      <c r="G22" s="36">
        <v>0</v>
      </c>
      <c r="H22" s="36">
        <v>0</v>
      </c>
      <c r="I22" s="36">
        <v>60</v>
      </c>
      <c r="J22" s="35">
        <v>0</v>
      </c>
      <c r="K22" s="35">
        <v>30</v>
      </c>
      <c r="L22" s="35">
        <v>0</v>
      </c>
      <c r="M22" s="35">
        <v>0</v>
      </c>
      <c r="N22" s="35">
        <v>30</v>
      </c>
      <c r="O22" s="35">
        <v>0</v>
      </c>
      <c r="P22" s="34"/>
    </row>
    <row r="23" spans="1:16" s="54" customFormat="1" ht="24">
      <c r="A23" s="113">
        <v>12</v>
      </c>
      <c r="B23" s="108" t="s">
        <v>34</v>
      </c>
      <c r="C23" s="109"/>
      <c r="D23" s="110">
        <v>1</v>
      </c>
      <c r="E23" s="109"/>
      <c r="F23" s="75">
        <f t="shared" si="0"/>
        <v>2</v>
      </c>
      <c r="G23" s="109">
        <v>2</v>
      </c>
      <c r="H23" s="109"/>
      <c r="I23" s="109">
        <v>15</v>
      </c>
      <c r="J23" s="58">
        <v>15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111"/>
    </row>
    <row r="24" spans="1:16" s="54" customFormat="1" ht="25.5">
      <c r="A24" s="52">
        <v>13</v>
      </c>
      <c r="B24" s="51" t="s">
        <v>112</v>
      </c>
      <c r="C24" s="52">
        <v>1</v>
      </c>
      <c r="D24" s="75">
        <v>1</v>
      </c>
      <c r="E24" s="52"/>
      <c r="F24" s="75">
        <f t="shared" si="0"/>
        <v>4</v>
      </c>
      <c r="G24" s="52">
        <v>4</v>
      </c>
      <c r="H24" s="52"/>
      <c r="I24" s="52">
        <v>28</v>
      </c>
      <c r="J24" s="52">
        <v>18</v>
      </c>
      <c r="K24" s="52">
        <v>10</v>
      </c>
      <c r="L24" s="52">
        <v>0</v>
      </c>
      <c r="M24" s="52">
        <v>0</v>
      </c>
      <c r="N24" s="52">
        <v>0</v>
      </c>
      <c r="O24" s="52">
        <v>0</v>
      </c>
      <c r="P24" s="50"/>
    </row>
    <row r="25" spans="1:16" s="13" customFormat="1" ht="12.75">
      <c r="A25" s="52">
        <v>14</v>
      </c>
      <c r="B25" s="51" t="s">
        <v>149</v>
      </c>
      <c r="C25" s="52"/>
      <c r="D25" s="75"/>
      <c r="E25" s="52">
        <v>1</v>
      </c>
      <c r="F25" s="17">
        <f t="shared" si="0"/>
        <v>0</v>
      </c>
      <c r="G25" s="52">
        <v>0</v>
      </c>
      <c r="H25" s="52"/>
      <c r="I25" s="52">
        <v>2</v>
      </c>
      <c r="J25" s="52">
        <v>0</v>
      </c>
      <c r="K25" s="52">
        <v>2</v>
      </c>
      <c r="L25" s="52">
        <v>0</v>
      </c>
      <c r="M25" s="52">
        <v>0</v>
      </c>
      <c r="N25" s="52">
        <v>0</v>
      </c>
      <c r="O25" s="52">
        <v>0</v>
      </c>
      <c r="P25" s="50" t="s">
        <v>150</v>
      </c>
    </row>
    <row r="26" spans="1:16" s="13" customFormat="1" ht="12.75">
      <c r="A26" s="11"/>
      <c r="B26" s="11" t="s">
        <v>17</v>
      </c>
      <c r="C26" s="12">
        <f>COUNT(C12:C24)</f>
        <v>7</v>
      </c>
      <c r="D26" s="11"/>
      <c r="E26" s="11"/>
      <c r="F26" s="17">
        <f t="shared" si="0"/>
        <v>60</v>
      </c>
      <c r="G26" s="12">
        <f aca="true" t="shared" si="1" ref="G26:O26">SUM(G12:G25)</f>
        <v>32</v>
      </c>
      <c r="H26" s="12">
        <f t="shared" si="1"/>
        <v>28</v>
      </c>
      <c r="I26" s="12">
        <f t="shared" si="1"/>
        <v>567</v>
      </c>
      <c r="J26" s="12">
        <f t="shared" si="1"/>
        <v>126</v>
      </c>
      <c r="K26" s="12">
        <f t="shared" si="1"/>
        <v>158</v>
      </c>
      <c r="L26" s="12">
        <f t="shared" si="1"/>
        <v>30</v>
      </c>
      <c r="M26" s="12">
        <f t="shared" si="1"/>
        <v>105</v>
      </c>
      <c r="N26" s="12">
        <f t="shared" si="1"/>
        <v>148</v>
      </c>
      <c r="O26" s="12">
        <f t="shared" si="1"/>
        <v>0</v>
      </c>
      <c r="P26" s="11"/>
    </row>
    <row r="27" spans="1:16" s="1" customFormat="1" ht="12.75">
      <c r="A27" s="14"/>
      <c r="B27" s="18" t="s">
        <v>36</v>
      </c>
      <c r="C27" s="19"/>
      <c r="D27" s="19"/>
      <c r="E27" s="19"/>
      <c r="F27" s="19"/>
      <c r="G27" s="19"/>
      <c r="H27" s="19"/>
      <c r="I27" s="13"/>
      <c r="J27" s="134">
        <f>SUM(J26:L26)</f>
        <v>314</v>
      </c>
      <c r="K27" s="134"/>
      <c r="L27" s="134"/>
      <c r="M27" s="134">
        <f>SUM(M26:O26)</f>
        <v>253</v>
      </c>
      <c r="N27" s="134"/>
      <c r="O27" s="134"/>
      <c r="P27" s="14"/>
    </row>
    <row r="28" spans="1:16" s="1" customFormat="1" ht="12.75">
      <c r="A28" s="14"/>
      <c r="B28" s="79" t="s">
        <v>137</v>
      </c>
      <c r="C28" s="19"/>
      <c r="D28" s="19"/>
      <c r="E28" s="19"/>
      <c r="F28" s="80">
        <f>SUM(F12:F25)</f>
        <v>60</v>
      </c>
      <c r="G28" s="80">
        <f>SUM(G12:G25)</f>
        <v>32</v>
      </c>
      <c r="H28" s="80">
        <f>SUM(H12:H25)</f>
        <v>28</v>
      </c>
      <c r="I28" s="13"/>
      <c r="J28" s="65"/>
      <c r="K28" s="65"/>
      <c r="L28" s="65"/>
      <c r="M28" s="65"/>
      <c r="N28" s="65"/>
      <c r="O28" s="65"/>
      <c r="P28" s="14"/>
    </row>
    <row r="29" spans="1:10" s="1" customFormat="1" ht="12.75">
      <c r="A29" s="14"/>
      <c r="B29" s="72"/>
      <c r="C29" s="78"/>
      <c r="D29" s="78"/>
      <c r="E29" s="78"/>
      <c r="F29" s="73"/>
      <c r="G29" s="73"/>
      <c r="H29" s="73"/>
      <c r="I29" s="71"/>
      <c r="J29" s="71"/>
    </row>
    <row r="30" spans="1:5" ht="12.75">
      <c r="A30" s="1"/>
      <c r="B30" s="45" t="s">
        <v>52</v>
      </c>
      <c r="C30" s="46"/>
      <c r="D30" s="46"/>
      <c r="E30" s="46"/>
    </row>
    <row r="31" spans="2:15" ht="12.75">
      <c r="B31" s="39" t="s">
        <v>38</v>
      </c>
      <c r="C31" s="39"/>
      <c r="D31" s="39"/>
      <c r="E31" s="39"/>
      <c r="F31" s="39">
        <f>SUM(F12:F14)</f>
        <v>36</v>
      </c>
      <c r="G31" s="39"/>
      <c r="H31" s="39"/>
      <c r="I31" s="39">
        <f aca="true" t="shared" si="2" ref="I31:O31">SUM(I12:I14)</f>
        <v>222</v>
      </c>
      <c r="J31" s="39">
        <f t="shared" si="2"/>
        <v>63</v>
      </c>
      <c r="K31" s="39">
        <f t="shared" si="2"/>
        <v>56</v>
      </c>
      <c r="L31" s="39">
        <f t="shared" si="2"/>
        <v>0</v>
      </c>
      <c r="M31" s="39">
        <f t="shared" si="2"/>
        <v>45</v>
      </c>
      <c r="N31" s="39">
        <f t="shared" si="2"/>
        <v>58</v>
      </c>
      <c r="O31" s="39">
        <f t="shared" si="2"/>
        <v>0</v>
      </c>
    </row>
    <row r="32" spans="1:15" s="39" customFormat="1" ht="12.75">
      <c r="A32"/>
      <c r="B32" s="25" t="s">
        <v>39</v>
      </c>
      <c r="C32" s="25"/>
      <c r="D32" s="25"/>
      <c r="E32" s="25"/>
      <c r="F32" s="25">
        <f>SUM(F15:F15)</f>
        <v>5</v>
      </c>
      <c r="G32" s="25"/>
      <c r="H32" s="25"/>
      <c r="I32" s="25">
        <f aca="true" t="shared" si="3" ref="I32:O32">SUM(I15:I15)</f>
        <v>30</v>
      </c>
      <c r="J32" s="25">
        <f t="shared" si="3"/>
        <v>0</v>
      </c>
      <c r="K32" s="25">
        <f t="shared" si="3"/>
        <v>0</v>
      </c>
      <c r="L32" s="25">
        <f t="shared" si="3"/>
        <v>0</v>
      </c>
      <c r="M32" s="25">
        <f t="shared" si="3"/>
        <v>30</v>
      </c>
      <c r="N32" s="25">
        <f t="shared" si="3"/>
        <v>0</v>
      </c>
      <c r="O32" s="25">
        <f t="shared" si="3"/>
        <v>0</v>
      </c>
    </row>
    <row r="33" spans="1:15" s="25" customFormat="1" ht="12.75">
      <c r="A33" s="39"/>
      <c r="B33" s="40" t="s">
        <v>105</v>
      </c>
      <c r="C33" s="40"/>
      <c r="D33" s="40"/>
      <c r="E33" s="40"/>
      <c r="F33" s="40">
        <f>+SUM(F16:F18)</f>
        <v>8</v>
      </c>
      <c r="G33" s="40"/>
      <c r="H33" s="40"/>
      <c r="I33" s="40">
        <f aca="true" t="shared" si="4" ref="I33:O33">+SUM(I16:I18)</f>
        <v>60</v>
      </c>
      <c r="J33" s="40">
        <f t="shared" si="4"/>
        <v>30</v>
      </c>
      <c r="K33" s="40">
        <f t="shared" si="4"/>
        <v>0</v>
      </c>
      <c r="L33" s="40">
        <f t="shared" si="4"/>
        <v>0</v>
      </c>
      <c r="M33" s="40">
        <f t="shared" si="4"/>
        <v>30</v>
      </c>
      <c r="N33" s="40">
        <f t="shared" si="4"/>
        <v>0</v>
      </c>
      <c r="O33" s="40">
        <f t="shared" si="4"/>
        <v>0</v>
      </c>
    </row>
    <row r="34" spans="1:15" s="40" customFormat="1" ht="12.75">
      <c r="A34" s="25"/>
      <c r="B34" s="40" t="s">
        <v>14</v>
      </c>
      <c r="F34" s="40">
        <f>SUM(F19:F19)</f>
        <v>2</v>
      </c>
      <c r="I34" s="40">
        <f aca="true" t="shared" si="5" ref="I34:O34">SUM(I19:I19)</f>
        <v>30</v>
      </c>
      <c r="J34" s="40">
        <f t="shared" si="5"/>
        <v>0</v>
      </c>
      <c r="K34" s="40">
        <f t="shared" si="5"/>
        <v>0</v>
      </c>
      <c r="L34" s="40">
        <f t="shared" si="5"/>
        <v>30</v>
      </c>
      <c r="M34" s="40">
        <f t="shared" si="5"/>
        <v>0</v>
      </c>
      <c r="N34" s="40">
        <f t="shared" si="5"/>
        <v>0</v>
      </c>
      <c r="O34" s="40">
        <f t="shared" si="5"/>
        <v>0</v>
      </c>
    </row>
    <row r="35" spans="2:15" s="40" customFormat="1" ht="12.75">
      <c r="B35" s="40" t="s">
        <v>110</v>
      </c>
      <c r="F35" s="40">
        <f>SUM(F20:F21)</f>
        <v>3</v>
      </c>
      <c r="I35" s="40">
        <f aca="true" t="shared" si="6" ref="I35:O35">SUM(I20:I21)</f>
        <v>120</v>
      </c>
      <c r="J35" s="40">
        <f t="shared" si="6"/>
        <v>0</v>
      </c>
      <c r="K35" s="40">
        <f t="shared" si="6"/>
        <v>60</v>
      </c>
      <c r="L35" s="40">
        <f t="shared" si="6"/>
        <v>0</v>
      </c>
      <c r="M35" s="40">
        <f t="shared" si="6"/>
        <v>0</v>
      </c>
      <c r="N35" s="40">
        <f t="shared" si="6"/>
        <v>60</v>
      </c>
      <c r="O35" s="40">
        <f t="shared" si="6"/>
        <v>0</v>
      </c>
    </row>
    <row r="36" spans="2:15" s="40" customFormat="1" ht="12.75">
      <c r="B36" s="40" t="s">
        <v>109</v>
      </c>
      <c r="F36" s="40">
        <f>SUM(F22:F22)</f>
        <v>0</v>
      </c>
      <c r="I36" s="40">
        <f aca="true" t="shared" si="7" ref="I36:O36">SUM(I22:I22)</f>
        <v>60</v>
      </c>
      <c r="J36" s="40">
        <f t="shared" si="7"/>
        <v>0</v>
      </c>
      <c r="K36" s="40">
        <f t="shared" si="7"/>
        <v>30</v>
      </c>
      <c r="L36" s="40">
        <f t="shared" si="7"/>
        <v>0</v>
      </c>
      <c r="M36" s="40">
        <f t="shared" si="7"/>
        <v>0</v>
      </c>
      <c r="N36" s="40">
        <f t="shared" si="7"/>
        <v>30</v>
      </c>
      <c r="O36" s="40">
        <f t="shared" si="7"/>
        <v>0</v>
      </c>
    </row>
    <row r="37" spans="2:15" s="40" customFormat="1" ht="12.75">
      <c r="B37" s="20" t="s">
        <v>40</v>
      </c>
      <c r="C37"/>
      <c r="D37"/>
      <c r="E37"/>
      <c r="F37">
        <f>SUM(F31:F36)</f>
        <v>54</v>
      </c>
      <c r="G37"/>
      <c r="H37"/>
      <c r="I37">
        <f>SUM(I31:I36)</f>
        <v>522</v>
      </c>
      <c r="J37">
        <f aca="true" t="shared" si="8" ref="J37:O37">SUM(J31:J36)</f>
        <v>93</v>
      </c>
      <c r="K37">
        <f t="shared" si="8"/>
        <v>146</v>
      </c>
      <c r="L37">
        <f t="shared" si="8"/>
        <v>30</v>
      </c>
      <c r="M37">
        <f t="shared" si="8"/>
        <v>105</v>
      </c>
      <c r="N37">
        <f t="shared" si="8"/>
        <v>148</v>
      </c>
      <c r="O37">
        <f t="shared" si="8"/>
        <v>0</v>
      </c>
    </row>
    <row r="42" spans="2:9" ht="12.75">
      <c r="B42" s="15" t="s">
        <v>128</v>
      </c>
      <c r="E42" s="20" t="s">
        <v>29</v>
      </c>
      <c r="F42" s="20" t="s">
        <v>0</v>
      </c>
      <c r="G42" s="20"/>
      <c r="H42" s="20"/>
      <c r="I42" s="20"/>
    </row>
    <row r="43" spans="2:9" ht="12.75">
      <c r="B43" t="s">
        <v>162</v>
      </c>
      <c r="E43" s="66">
        <f>I43/I46</f>
        <v>0.46277372262773725</v>
      </c>
      <c r="F43" s="20" t="s">
        <v>30</v>
      </c>
      <c r="G43" s="20"/>
      <c r="H43" s="20"/>
      <c r="I43" s="20">
        <f>J76+M76</f>
        <v>317</v>
      </c>
    </row>
    <row r="44" spans="2:9" ht="12.75">
      <c r="B44" t="s">
        <v>45</v>
      </c>
      <c r="E44" s="66">
        <f>I44/I46</f>
        <v>0.4510948905109489</v>
      </c>
      <c r="F44" s="20" t="s">
        <v>31</v>
      </c>
      <c r="G44" s="20"/>
      <c r="H44" s="20"/>
      <c r="I44" s="20">
        <f>K76+N76</f>
        <v>309</v>
      </c>
    </row>
    <row r="45" spans="2:9" ht="12.75">
      <c r="B45" t="s">
        <v>18</v>
      </c>
      <c r="E45" s="66">
        <f>I45/I46</f>
        <v>0.08613138686131387</v>
      </c>
      <c r="F45" s="20" t="s">
        <v>32</v>
      </c>
      <c r="G45" s="20"/>
      <c r="H45" s="20"/>
      <c r="I45" s="20">
        <f>L76+O76</f>
        <v>59</v>
      </c>
    </row>
    <row r="46" spans="2:9" ht="12.75">
      <c r="B46" t="s">
        <v>49</v>
      </c>
      <c r="E46" s="66">
        <f>SUM(E43:E45)</f>
        <v>1</v>
      </c>
      <c r="F46" s="20" t="s">
        <v>2</v>
      </c>
      <c r="G46" s="20"/>
      <c r="H46" s="20"/>
      <c r="I46" s="20">
        <f>SUM(I43:I45)</f>
        <v>685</v>
      </c>
    </row>
    <row r="47" ht="12.75">
      <c r="B47" t="s">
        <v>158</v>
      </c>
    </row>
    <row r="48" spans="1:16" ht="12.75" customHeight="1">
      <c r="A48" s="127" t="s">
        <v>23</v>
      </c>
      <c r="B48" s="127" t="s">
        <v>3</v>
      </c>
      <c r="C48" s="129" t="s">
        <v>133</v>
      </c>
      <c r="D48" s="129"/>
      <c r="E48" s="129"/>
      <c r="F48" s="124" t="s">
        <v>4</v>
      </c>
      <c r="G48" s="125"/>
      <c r="H48" s="126"/>
      <c r="I48" s="129" t="s">
        <v>5</v>
      </c>
      <c r="J48" s="127"/>
      <c r="K48" s="127"/>
      <c r="L48" s="127"/>
      <c r="M48" s="127"/>
      <c r="N48" s="127"/>
      <c r="O48" s="127"/>
      <c r="P48" s="114" t="s">
        <v>6</v>
      </c>
    </row>
    <row r="49" spans="1:16" ht="12.75" customHeight="1">
      <c r="A49" s="127"/>
      <c r="B49" s="128"/>
      <c r="C49" s="117" t="s">
        <v>7</v>
      </c>
      <c r="D49" s="122" t="s">
        <v>134</v>
      </c>
      <c r="E49" s="122" t="s">
        <v>135</v>
      </c>
      <c r="F49" s="117" t="s">
        <v>40</v>
      </c>
      <c r="G49" s="117" t="s">
        <v>138</v>
      </c>
      <c r="H49" s="117" t="s">
        <v>139</v>
      </c>
      <c r="I49" s="122" t="s">
        <v>136</v>
      </c>
      <c r="J49" s="119" t="s">
        <v>138</v>
      </c>
      <c r="K49" s="120"/>
      <c r="L49" s="121"/>
      <c r="M49" s="119" t="s">
        <v>139</v>
      </c>
      <c r="N49" s="120"/>
      <c r="O49" s="121"/>
      <c r="P49" s="115"/>
    </row>
    <row r="50" spans="1:16" ht="12.75">
      <c r="A50" s="127"/>
      <c r="B50" s="128"/>
      <c r="C50" s="118"/>
      <c r="D50" s="123"/>
      <c r="E50" s="123"/>
      <c r="F50" s="118"/>
      <c r="G50" s="118"/>
      <c r="H50" s="118"/>
      <c r="I50" s="123"/>
      <c r="J50" s="74" t="s">
        <v>8</v>
      </c>
      <c r="K50" s="52" t="s">
        <v>9</v>
      </c>
      <c r="L50" s="52" t="s">
        <v>10</v>
      </c>
      <c r="M50" s="52" t="s">
        <v>8</v>
      </c>
      <c r="N50" s="52" t="s">
        <v>9</v>
      </c>
      <c r="O50" s="52" t="s">
        <v>10</v>
      </c>
      <c r="P50" s="116"/>
    </row>
    <row r="51" spans="1:16" ht="12.75">
      <c r="A51" s="81">
        <v>1</v>
      </c>
      <c r="B51" s="29" t="s">
        <v>56</v>
      </c>
      <c r="C51" s="30">
        <v>4</v>
      </c>
      <c r="D51" s="30" t="s">
        <v>114</v>
      </c>
      <c r="E51" s="30"/>
      <c r="F51" s="31">
        <f>G51+H51</f>
        <v>15</v>
      </c>
      <c r="G51" s="30">
        <v>7</v>
      </c>
      <c r="H51" s="30">
        <v>8</v>
      </c>
      <c r="I51" s="30">
        <v>100</v>
      </c>
      <c r="J51" s="31">
        <v>14</v>
      </c>
      <c r="K51" s="31">
        <v>28</v>
      </c>
      <c r="L51" s="31">
        <v>0</v>
      </c>
      <c r="M51" s="31">
        <v>30</v>
      </c>
      <c r="N51" s="31">
        <v>28</v>
      </c>
      <c r="O51" s="31">
        <v>0</v>
      </c>
      <c r="P51" s="29"/>
    </row>
    <row r="52" spans="1:16" ht="12.75">
      <c r="A52" s="81">
        <v>2</v>
      </c>
      <c r="B52" s="29" t="s">
        <v>19</v>
      </c>
      <c r="C52" s="31">
        <v>4</v>
      </c>
      <c r="D52" s="30">
        <v>4</v>
      </c>
      <c r="E52" s="31"/>
      <c r="F52" s="31">
        <f aca="true" t="shared" si="9" ref="F52:F62">G52+H52</f>
        <v>6</v>
      </c>
      <c r="G52" s="31"/>
      <c r="H52" s="31">
        <v>6</v>
      </c>
      <c r="I52" s="31">
        <v>45</v>
      </c>
      <c r="J52" s="31">
        <v>0</v>
      </c>
      <c r="K52" s="31">
        <v>0</v>
      </c>
      <c r="L52" s="31">
        <v>0</v>
      </c>
      <c r="M52" s="31">
        <v>15</v>
      </c>
      <c r="N52" s="31">
        <v>15</v>
      </c>
      <c r="O52" s="31">
        <v>15</v>
      </c>
      <c r="P52" s="29"/>
    </row>
    <row r="53" spans="1:16" ht="12.75">
      <c r="A53" s="81">
        <v>3</v>
      </c>
      <c r="B53" s="29" t="s">
        <v>54</v>
      </c>
      <c r="C53" s="31">
        <v>3</v>
      </c>
      <c r="D53" s="30">
        <v>3</v>
      </c>
      <c r="E53" s="31"/>
      <c r="F53" s="31">
        <f t="shared" si="9"/>
        <v>6</v>
      </c>
      <c r="G53" s="31">
        <v>6</v>
      </c>
      <c r="H53" s="31"/>
      <c r="I53" s="31">
        <v>43</v>
      </c>
      <c r="J53" s="31">
        <v>18</v>
      </c>
      <c r="K53" s="31">
        <v>25</v>
      </c>
      <c r="L53" s="31">
        <v>0</v>
      </c>
      <c r="M53" s="31">
        <v>0</v>
      </c>
      <c r="N53" s="31">
        <v>0</v>
      </c>
      <c r="O53" s="31">
        <v>0</v>
      </c>
      <c r="P53" s="29"/>
    </row>
    <row r="54" spans="1:16" ht="12.75">
      <c r="A54" s="81">
        <v>4</v>
      </c>
      <c r="B54" s="29" t="s">
        <v>53</v>
      </c>
      <c r="C54" s="31">
        <v>3</v>
      </c>
      <c r="D54" s="31"/>
      <c r="E54" s="31"/>
      <c r="F54" s="31">
        <f t="shared" si="9"/>
        <v>4</v>
      </c>
      <c r="G54" s="31">
        <v>4</v>
      </c>
      <c r="H54" s="31"/>
      <c r="I54" s="31">
        <v>30</v>
      </c>
      <c r="J54" s="31">
        <v>30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29"/>
    </row>
    <row r="55" spans="1:16" ht="12.75">
      <c r="A55" s="82">
        <v>5</v>
      </c>
      <c r="B55" s="21" t="s">
        <v>106</v>
      </c>
      <c r="C55" s="22">
        <v>4</v>
      </c>
      <c r="D55" s="22"/>
      <c r="E55" s="22"/>
      <c r="F55" s="62">
        <f t="shared" si="9"/>
        <v>4</v>
      </c>
      <c r="G55" s="22"/>
      <c r="H55" s="22">
        <v>4</v>
      </c>
      <c r="I55" s="22">
        <v>30</v>
      </c>
      <c r="J55" s="23">
        <v>0</v>
      </c>
      <c r="K55" s="23">
        <v>0</v>
      </c>
      <c r="L55" s="23">
        <v>0</v>
      </c>
      <c r="M55" s="23">
        <v>30</v>
      </c>
      <c r="N55" s="23">
        <v>0</v>
      </c>
      <c r="O55" s="23">
        <v>0</v>
      </c>
      <c r="P55" s="21"/>
    </row>
    <row r="56" spans="1:16" ht="12.75">
      <c r="A56" s="83">
        <v>6</v>
      </c>
      <c r="B56" s="34" t="s">
        <v>21</v>
      </c>
      <c r="C56" s="35"/>
      <c r="D56" s="36"/>
      <c r="E56" s="35">
        <v>4</v>
      </c>
      <c r="F56" s="99">
        <f t="shared" si="9"/>
        <v>1</v>
      </c>
      <c r="G56" s="35"/>
      <c r="H56" s="35">
        <v>1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4" t="s">
        <v>140</v>
      </c>
    </row>
    <row r="57" spans="1:16" ht="12.75">
      <c r="A57" s="75">
        <v>7</v>
      </c>
      <c r="B57" s="26" t="s">
        <v>20</v>
      </c>
      <c r="C57" s="17"/>
      <c r="D57" s="41"/>
      <c r="E57" s="17">
        <v>4</v>
      </c>
      <c r="F57" s="17">
        <f t="shared" si="9"/>
        <v>0</v>
      </c>
      <c r="G57" s="17"/>
      <c r="H57" s="17"/>
      <c r="I57" s="17">
        <v>15</v>
      </c>
      <c r="J57" s="27">
        <v>0</v>
      </c>
      <c r="K57" s="27">
        <v>0</v>
      </c>
      <c r="L57" s="27">
        <v>0</v>
      </c>
      <c r="M57" s="27">
        <v>0</v>
      </c>
      <c r="N57" s="27">
        <v>15</v>
      </c>
      <c r="O57" s="27">
        <v>0</v>
      </c>
      <c r="P57" s="34"/>
    </row>
    <row r="58" spans="1:16" s="40" customFormat="1" ht="12.75">
      <c r="A58" s="83">
        <v>8</v>
      </c>
      <c r="B58" s="48" t="s">
        <v>11</v>
      </c>
      <c r="C58" s="36">
        <v>4</v>
      </c>
      <c r="D58" s="36" t="s">
        <v>115</v>
      </c>
      <c r="E58" s="36"/>
      <c r="F58" s="99">
        <f t="shared" si="9"/>
        <v>3</v>
      </c>
      <c r="G58" s="36">
        <v>0</v>
      </c>
      <c r="H58" s="36">
        <v>3</v>
      </c>
      <c r="I58" s="36">
        <v>60</v>
      </c>
      <c r="J58" s="35">
        <v>0</v>
      </c>
      <c r="K58" s="35">
        <v>30</v>
      </c>
      <c r="L58" s="35">
        <v>0</v>
      </c>
      <c r="M58" s="35">
        <v>0</v>
      </c>
      <c r="N58" s="35">
        <v>30</v>
      </c>
      <c r="O58" s="35">
        <v>0</v>
      </c>
      <c r="P58" s="34"/>
    </row>
    <row r="59" spans="1:16" s="40" customFormat="1" ht="12.75">
      <c r="A59" s="83">
        <v>9</v>
      </c>
      <c r="B59" s="34" t="s">
        <v>46</v>
      </c>
      <c r="C59" s="36"/>
      <c r="D59" s="36" t="s">
        <v>114</v>
      </c>
      <c r="E59" s="36"/>
      <c r="F59" s="99">
        <f t="shared" si="9"/>
        <v>1</v>
      </c>
      <c r="G59" s="36">
        <v>0</v>
      </c>
      <c r="H59" s="36">
        <v>1</v>
      </c>
      <c r="I59" s="36">
        <v>60</v>
      </c>
      <c r="J59" s="35">
        <v>0</v>
      </c>
      <c r="K59" s="35">
        <v>30</v>
      </c>
      <c r="L59" s="35">
        <v>0</v>
      </c>
      <c r="M59" s="35">
        <v>0</v>
      </c>
      <c r="N59" s="35">
        <v>30</v>
      </c>
      <c r="O59" s="35">
        <v>0</v>
      </c>
      <c r="P59" s="34"/>
    </row>
    <row r="60" spans="1:16" s="20" customFormat="1" ht="12.75">
      <c r="A60" s="75">
        <v>10</v>
      </c>
      <c r="B60" s="3" t="s">
        <v>159</v>
      </c>
      <c r="C60" s="41"/>
      <c r="D60" s="41">
        <v>3</v>
      </c>
      <c r="E60" s="41">
        <v>3</v>
      </c>
      <c r="F60" s="17">
        <f t="shared" si="9"/>
        <v>1</v>
      </c>
      <c r="G60" s="41">
        <v>1</v>
      </c>
      <c r="H60" s="41"/>
      <c r="I60" s="41">
        <v>9</v>
      </c>
      <c r="J60" s="17">
        <v>9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26"/>
    </row>
    <row r="61" spans="1:16" ht="12.75">
      <c r="A61" s="52">
        <v>11</v>
      </c>
      <c r="B61" s="3" t="s">
        <v>55</v>
      </c>
      <c r="C61" s="2"/>
      <c r="D61" s="4">
        <v>3</v>
      </c>
      <c r="E61" s="2"/>
      <c r="F61" s="17">
        <f t="shared" si="9"/>
        <v>1</v>
      </c>
      <c r="G61" s="2">
        <v>1</v>
      </c>
      <c r="H61" s="2"/>
      <c r="I61" s="2">
        <v>14</v>
      </c>
      <c r="J61" s="2">
        <v>0</v>
      </c>
      <c r="K61" s="2">
        <v>0</v>
      </c>
      <c r="L61" s="2">
        <v>14</v>
      </c>
      <c r="M61" s="2">
        <v>0</v>
      </c>
      <c r="N61" s="2">
        <v>0</v>
      </c>
      <c r="O61" s="2">
        <v>0</v>
      </c>
      <c r="P61" s="3"/>
    </row>
    <row r="62" spans="1:16" ht="12.75">
      <c r="A62" s="52">
        <v>12</v>
      </c>
      <c r="B62" s="3" t="s">
        <v>164</v>
      </c>
      <c r="C62" s="2"/>
      <c r="D62" s="2"/>
      <c r="E62" s="17">
        <v>3</v>
      </c>
      <c r="F62" s="17">
        <f t="shared" si="9"/>
        <v>0</v>
      </c>
      <c r="G62" s="17">
        <v>0</v>
      </c>
      <c r="H62" s="17"/>
      <c r="I62" s="17">
        <v>4</v>
      </c>
      <c r="J62" s="27">
        <v>4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90"/>
    </row>
    <row r="63" spans="1:16" s="15" customFormat="1" ht="12.75">
      <c r="A63" s="11"/>
      <c r="B63" s="100" t="s">
        <v>41</v>
      </c>
      <c r="C63" s="12"/>
      <c r="D63" s="12"/>
      <c r="E63" s="12"/>
      <c r="F63" s="12"/>
      <c r="G63" s="12"/>
      <c r="H63" s="12"/>
      <c r="I63" s="12"/>
      <c r="J63" s="101"/>
      <c r="K63" s="101"/>
      <c r="L63" s="101"/>
      <c r="M63" s="101"/>
      <c r="N63" s="101"/>
      <c r="O63" s="101"/>
      <c r="P63" s="11"/>
    </row>
    <row r="64" spans="1:16" ht="12.75">
      <c r="A64" s="3">
        <v>13</v>
      </c>
      <c r="B64" s="3" t="s">
        <v>68</v>
      </c>
      <c r="C64" s="2"/>
      <c r="D64" s="2">
        <v>3</v>
      </c>
      <c r="E64" s="2"/>
      <c r="F64" s="2">
        <f aca="true" t="shared" si="10" ref="F64:F75">G64+H64</f>
        <v>1</v>
      </c>
      <c r="G64" s="2">
        <v>1</v>
      </c>
      <c r="H64" s="2"/>
      <c r="I64" s="2">
        <v>25</v>
      </c>
      <c r="J64" s="5">
        <v>25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3"/>
    </row>
    <row r="65" spans="1:16" ht="12.75">
      <c r="A65" s="3">
        <v>14</v>
      </c>
      <c r="B65" s="3" t="s">
        <v>69</v>
      </c>
      <c r="C65" s="2"/>
      <c r="D65" s="2">
        <v>3</v>
      </c>
      <c r="E65" s="2"/>
      <c r="F65" s="2">
        <f t="shared" si="10"/>
        <v>2</v>
      </c>
      <c r="G65" s="2">
        <v>2</v>
      </c>
      <c r="H65" s="2"/>
      <c r="I65" s="2">
        <v>45</v>
      </c>
      <c r="J65" s="5">
        <v>30</v>
      </c>
      <c r="K65" s="5">
        <v>15</v>
      </c>
      <c r="L65" s="5">
        <v>0</v>
      </c>
      <c r="M65" s="5">
        <v>0</v>
      </c>
      <c r="N65" s="5">
        <v>0</v>
      </c>
      <c r="O65" s="5">
        <v>0</v>
      </c>
      <c r="P65" s="3"/>
    </row>
    <row r="66" spans="1:16" s="20" customFormat="1" ht="12.75">
      <c r="A66" s="26">
        <v>15</v>
      </c>
      <c r="B66" s="3" t="s">
        <v>70</v>
      </c>
      <c r="C66" s="17"/>
      <c r="D66" s="2">
        <v>3</v>
      </c>
      <c r="E66" s="17"/>
      <c r="F66" s="2">
        <f t="shared" si="10"/>
        <v>1</v>
      </c>
      <c r="G66" s="17">
        <v>1</v>
      </c>
      <c r="H66" s="17"/>
      <c r="I66" s="17">
        <v>10</v>
      </c>
      <c r="J66" s="27">
        <v>10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6"/>
    </row>
    <row r="67" spans="1:16" ht="12.75">
      <c r="A67" s="3">
        <v>16</v>
      </c>
      <c r="B67" s="3" t="s">
        <v>72</v>
      </c>
      <c r="C67" s="2"/>
      <c r="D67" s="2">
        <v>3</v>
      </c>
      <c r="E67" s="2"/>
      <c r="F67" s="2">
        <f t="shared" si="10"/>
        <v>2</v>
      </c>
      <c r="G67" s="2">
        <v>2</v>
      </c>
      <c r="H67" s="2"/>
      <c r="I67" s="2">
        <v>30</v>
      </c>
      <c r="J67" s="5">
        <v>15</v>
      </c>
      <c r="K67" s="5">
        <v>15</v>
      </c>
      <c r="L67" s="5">
        <v>0</v>
      </c>
      <c r="M67" s="5">
        <v>0</v>
      </c>
      <c r="N67" s="5">
        <v>0</v>
      </c>
      <c r="O67" s="5">
        <v>0</v>
      </c>
      <c r="P67" s="3"/>
    </row>
    <row r="68" spans="1:16" ht="12.75">
      <c r="A68" s="3">
        <v>17</v>
      </c>
      <c r="B68" s="3" t="s">
        <v>73</v>
      </c>
      <c r="C68" s="2">
        <v>3</v>
      </c>
      <c r="D68" s="2">
        <v>3</v>
      </c>
      <c r="E68" s="2"/>
      <c r="F68" s="2">
        <f t="shared" si="10"/>
        <v>2</v>
      </c>
      <c r="G68" s="2">
        <v>2</v>
      </c>
      <c r="H68" s="2"/>
      <c r="I68" s="2">
        <v>20</v>
      </c>
      <c r="J68" s="5">
        <v>12</v>
      </c>
      <c r="K68" s="5">
        <v>8</v>
      </c>
      <c r="L68" s="5">
        <v>0</v>
      </c>
      <c r="M68" s="5">
        <v>0</v>
      </c>
      <c r="N68" s="5">
        <v>0</v>
      </c>
      <c r="O68" s="5">
        <v>0</v>
      </c>
      <c r="P68" s="3"/>
    </row>
    <row r="69" spans="1:16" ht="12.75">
      <c r="A69" s="26">
        <v>18</v>
      </c>
      <c r="B69" s="26" t="s">
        <v>48</v>
      </c>
      <c r="C69" s="2"/>
      <c r="D69" s="2">
        <v>3</v>
      </c>
      <c r="E69" s="2"/>
      <c r="F69" s="2">
        <f t="shared" si="10"/>
        <v>1</v>
      </c>
      <c r="G69" s="2">
        <v>1</v>
      </c>
      <c r="H69" s="2"/>
      <c r="I69" s="2">
        <v>10</v>
      </c>
      <c r="J69" s="5">
        <v>10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3"/>
    </row>
    <row r="70" spans="1:16" s="20" customFormat="1" ht="12.75">
      <c r="A70" s="26">
        <v>19</v>
      </c>
      <c r="B70" s="3" t="s">
        <v>71</v>
      </c>
      <c r="C70" s="17"/>
      <c r="D70" s="2">
        <v>4</v>
      </c>
      <c r="E70" s="17"/>
      <c r="F70" s="2">
        <f t="shared" si="10"/>
        <v>1</v>
      </c>
      <c r="G70" s="17"/>
      <c r="H70" s="17">
        <v>1</v>
      </c>
      <c r="I70" s="17">
        <v>15</v>
      </c>
      <c r="J70" s="27">
        <v>0</v>
      </c>
      <c r="K70" s="27">
        <v>0</v>
      </c>
      <c r="L70" s="27">
        <v>0</v>
      </c>
      <c r="M70" s="27">
        <v>8</v>
      </c>
      <c r="N70" s="27">
        <v>7</v>
      </c>
      <c r="O70" s="27">
        <v>0</v>
      </c>
      <c r="P70" s="26"/>
    </row>
    <row r="71" spans="1:16" s="59" customFormat="1" ht="24.75" customHeight="1">
      <c r="A71" s="50">
        <v>20</v>
      </c>
      <c r="B71" s="51" t="s">
        <v>74</v>
      </c>
      <c r="C71" s="52"/>
      <c r="D71" s="52">
        <v>4</v>
      </c>
      <c r="E71" s="52"/>
      <c r="F71" s="52">
        <f t="shared" si="10"/>
        <v>2</v>
      </c>
      <c r="G71" s="52"/>
      <c r="H71" s="52">
        <v>2</v>
      </c>
      <c r="I71" s="52">
        <v>30</v>
      </c>
      <c r="J71" s="58">
        <v>0</v>
      </c>
      <c r="K71" s="58">
        <v>0</v>
      </c>
      <c r="L71" s="58">
        <v>0</v>
      </c>
      <c r="M71" s="58">
        <v>15</v>
      </c>
      <c r="N71" s="58">
        <v>0</v>
      </c>
      <c r="O71" s="58">
        <v>15</v>
      </c>
      <c r="P71" s="50"/>
    </row>
    <row r="72" spans="1:16" s="59" customFormat="1" ht="24.75" customHeight="1">
      <c r="A72" s="55">
        <v>21</v>
      </c>
      <c r="B72" s="56" t="s">
        <v>75</v>
      </c>
      <c r="C72" s="57"/>
      <c r="D72" s="52">
        <v>4</v>
      </c>
      <c r="E72" s="52"/>
      <c r="F72" s="52">
        <f t="shared" si="10"/>
        <v>1</v>
      </c>
      <c r="G72" s="52"/>
      <c r="H72" s="52">
        <v>1</v>
      </c>
      <c r="I72" s="52">
        <v>15</v>
      </c>
      <c r="J72" s="58">
        <v>0</v>
      </c>
      <c r="K72" s="58">
        <v>0</v>
      </c>
      <c r="L72" s="58">
        <v>0</v>
      </c>
      <c r="M72" s="58">
        <v>7</v>
      </c>
      <c r="N72" s="58">
        <v>8</v>
      </c>
      <c r="O72" s="58">
        <v>0</v>
      </c>
      <c r="P72" s="50"/>
    </row>
    <row r="73" spans="1:16" ht="12.75">
      <c r="A73" s="26">
        <v>22</v>
      </c>
      <c r="B73" s="3" t="s">
        <v>126</v>
      </c>
      <c r="C73" s="2">
        <v>4</v>
      </c>
      <c r="D73" s="2">
        <v>4</v>
      </c>
      <c r="E73" s="2"/>
      <c r="F73" s="2">
        <f t="shared" si="10"/>
        <v>2</v>
      </c>
      <c r="G73" s="2"/>
      <c r="H73" s="2">
        <v>2</v>
      </c>
      <c r="I73" s="2">
        <v>35</v>
      </c>
      <c r="J73" s="5">
        <v>0</v>
      </c>
      <c r="K73" s="5">
        <v>0</v>
      </c>
      <c r="L73" s="5">
        <v>0</v>
      </c>
      <c r="M73" s="5">
        <v>20</v>
      </c>
      <c r="N73" s="5">
        <v>15</v>
      </c>
      <c r="O73" s="5">
        <v>0</v>
      </c>
      <c r="P73" s="3"/>
    </row>
    <row r="74" spans="1:16" ht="12.75">
      <c r="A74" s="26">
        <v>23</v>
      </c>
      <c r="B74" s="3" t="s">
        <v>119</v>
      </c>
      <c r="C74" s="2"/>
      <c r="D74" s="2">
        <v>4</v>
      </c>
      <c r="E74" s="2"/>
      <c r="F74" s="2">
        <f t="shared" si="10"/>
        <v>2</v>
      </c>
      <c r="G74" s="2"/>
      <c r="H74" s="2">
        <v>2</v>
      </c>
      <c r="I74" s="2">
        <v>30</v>
      </c>
      <c r="J74" s="5">
        <v>0</v>
      </c>
      <c r="K74" s="5">
        <v>0</v>
      </c>
      <c r="L74" s="5">
        <v>0</v>
      </c>
      <c r="M74" s="5">
        <v>15</v>
      </c>
      <c r="N74" s="5">
        <v>0</v>
      </c>
      <c r="O74" s="5">
        <v>15</v>
      </c>
      <c r="P74" s="3"/>
    </row>
    <row r="75" spans="1:16" ht="12.75">
      <c r="A75" s="26">
        <v>24</v>
      </c>
      <c r="B75" s="26" t="s">
        <v>76</v>
      </c>
      <c r="C75" s="2"/>
      <c r="D75" s="2">
        <v>4</v>
      </c>
      <c r="E75" s="2"/>
      <c r="F75" s="2">
        <f t="shared" si="10"/>
        <v>1</v>
      </c>
      <c r="G75" s="2"/>
      <c r="H75" s="2">
        <v>1</v>
      </c>
      <c r="I75" s="2">
        <v>10</v>
      </c>
      <c r="J75" s="5">
        <v>0</v>
      </c>
      <c r="K75" s="5">
        <v>0</v>
      </c>
      <c r="L75" s="5">
        <v>0</v>
      </c>
      <c r="M75" s="5">
        <v>0</v>
      </c>
      <c r="N75" s="5">
        <v>10</v>
      </c>
      <c r="O75" s="5">
        <v>0</v>
      </c>
      <c r="P75" s="3"/>
    </row>
    <row r="76" spans="1:16" ht="12.75">
      <c r="A76" s="11"/>
      <c r="B76" s="11" t="s">
        <v>17</v>
      </c>
      <c r="C76" s="12">
        <f>COUNT(C51:C75)</f>
        <v>8</v>
      </c>
      <c r="D76" s="12"/>
      <c r="E76" s="11"/>
      <c r="F76" s="12">
        <f aca="true" t="shared" si="11" ref="F76:O76">SUM(F51:F75)</f>
        <v>60</v>
      </c>
      <c r="G76" s="12">
        <f t="shared" si="11"/>
        <v>28</v>
      </c>
      <c r="H76" s="12">
        <f t="shared" si="11"/>
        <v>32</v>
      </c>
      <c r="I76" s="12">
        <f t="shared" si="11"/>
        <v>685</v>
      </c>
      <c r="J76" s="12">
        <f t="shared" si="11"/>
        <v>177</v>
      </c>
      <c r="K76" s="12">
        <f t="shared" si="11"/>
        <v>151</v>
      </c>
      <c r="L76" s="12">
        <f t="shared" si="11"/>
        <v>14</v>
      </c>
      <c r="M76" s="12">
        <f t="shared" si="11"/>
        <v>140</v>
      </c>
      <c r="N76" s="12">
        <f t="shared" si="11"/>
        <v>158</v>
      </c>
      <c r="O76" s="12">
        <f t="shared" si="11"/>
        <v>45</v>
      </c>
      <c r="P76" s="11"/>
    </row>
    <row r="77" spans="1:16" ht="12.75">
      <c r="A77" s="1"/>
      <c r="B77" s="18" t="s">
        <v>36</v>
      </c>
      <c r="C77" s="19"/>
      <c r="D77" s="19"/>
      <c r="E77" s="19"/>
      <c r="F77" s="13"/>
      <c r="G77" s="13"/>
      <c r="H77" s="13"/>
      <c r="I77" s="134">
        <f>SUM(J76:L76)</f>
        <v>342</v>
      </c>
      <c r="J77" s="134"/>
      <c r="K77" s="134"/>
      <c r="L77" s="134">
        <f>SUM(M76:O76)</f>
        <v>343</v>
      </c>
      <c r="M77" s="134"/>
      <c r="N77" s="134"/>
      <c r="O77" s="10"/>
      <c r="P77" s="9"/>
    </row>
    <row r="78" spans="1:16" ht="12.75">
      <c r="A78" s="28"/>
      <c r="B78" s="79" t="s">
        <v>160</v>
      </c>
      <c r="C78" s="19"/>
      <c r="D78" s="19"/>
      <c r="E78" s="19"/>
      <c r="F78" s="13"/>
      <c r="G78" s="13"/>
      <c r="H78" s="13"/>
      <c r="I78" s="65"/>
      <c r="J78" s="65"/>
      <c r="K78" s="65"/>
      <c r="L78" s="65"/>
      <c r="M78" s="65"/>
      <c r="N78" s="65"/>
      <c r="O78" s="10"/>
      <c r="P78" s="9"/>
    </row>
    <row r="79" spans="1:16" ht="12.75">
      <c r="A79" s="1"/>
      <c r="B79" s="79" t="s">
        <v>137</v>
      </c>
      <c r="C79" s="78"/>
      <c r="D79" s="78"/>
      <c r="E79" s="78"/>
      <c r="F79" s="85">
        <f>SUM(F51:F61)</f>
        <v>42</v>
      </c>
      <c r="G79" s="85">
        <f>SUM(G51:G62)</f>
        <v>19</v>
      </c>
      <c r="H79" s="85">
        <f>SUM(H51:H62)</f>
        <v>23</v>
      </c>
      <c r="I79" s="71"/>
      <c r="J79" s="71"/>
      <c r="K79" s="65"/>
      <c r="L79" s="65"/>
      <c r="M79" s="65"/>
      <c r="N79" s="65"/>
      <c r="O79" s="10"/>
      <c r="P79" s="9"/>
    </row>
    <row r="80" spans="1:16" ht="12.75">
      <c r="A80" s="1"/>
      <c r="B80" s="79" t="s">
        <v>141</v>
      </c>
      <c r="C80" s="78"/>
      <c r="D80" s="78"/>
      <c r="E80" s="78"/>
      <c r="F80" s="85">
        <f>SUM(F64:F75)</f>
        <v>18</v>
      </c>
      <c r="G80" s="85">
        <f>SUM(G64:G75)</f>
        <v>9</v>
      </c>
      <c r="H80" s="85">
        <f>SUM(H64:H75)</f>
        <v>9</v>
      </c>
      <c r="I80" s="71"/>
      <c r="J80" s="71"/>
      <c r="K80" s="65"/>
      <c r="L80" s="84"/>
      <c r="M80" s="1"/>
      <c r="N80" s="1"/>
      <c r="O80" s="10"/>
      <c r="P80" s="9"/>
    </row>
    <row r="81" spans="1:16" ht="12.75">
      <c r="A81" s="1"/>
      <c r="B81" s="79"/>
      <c r="C81" s="78"/>
      <c r="D81" s="78"/>
      <c r="E81" s="78"/>
      <c r="F81" s="85"/>
      <c r="G81" s="65">
        <f>SUM(G79:G80)</f>
        <v>28</v>
      </c>
      <c r="H81" s="65">
        <f>SUM(H79:H80)</f>
        <v>32</v>
      </c>
      <c r="I81" s="71"/>
      <c r="J81" s="71"/>
      <c r="K81" s="65"/>
      <c r="L81" s="84"/>
      <c r="M81" s="1"/>
      <c r="N81" s="1"/>
      <c r="O81" s="10"/>
      <c r="P81" s="9"/>
    </row>
    <row r="82" spans="1:16" ht="12.75">
      <c r="A82" s="1"/>
      <c r="B82" s="45" t="s">
        <v>52</v>
      </c>
      <c r="C82" s="46"/>
      <c r="D82" s="46"/>
      <c r="E82" s="46"/>
      <c r="P82" s="9"/>
    </row>
    <row r="83" spans="1:16" ht="12.75">
      <c r="A83" s="1"/>
      <c r="B83" s="39" t="s">
        <v>38</v>
      </c>
      <c r="C83" s="39"/>
      <c r="D83" s="39"/>
      <c r="E83" s="39"/>
      <c r="F83" s="39">
        <f>SUM(F51:F54)</f>
        <v>31</v>
      </c>
      <c r="G83" s="39"/>
      <c r="H83" s="39"/>
      <c r="I83" s="39">
        <f aca="true" t="shared" si="12" ref="I83:O83">SUM(I51:I54)</f>
        <v>218</v>
      </c>
      <c r="J83" s="39">
        <f t="shared" si="12"/>
        <v>62</v>
      </c>
      <c r="K83" s="39">
        <f t="shared" si="12"/>
        <v>53</v>
      </c>
      <c r="L83" s="39">
        <f t="shared" si="12"/>
        <v>0</v>
      </c>
      <c r="M83" s="39">
        <f t="shared" si="12"/>
        <v>45</v>
      </c>
      <c r="N83" s="39">
        <f t="shared" si="12"/>
        <v>43</v>
      </c>
      <c r="O83" s="39">
        <f t="shared" si="12"/>
        <v>15</v>
      </c>
      <c r="P83" s="9"/>
    </row>
    <row r="84" spans="2:15" ht="12.75">
      <c r="B84" s="25" t="s">
        <v>39</v>
      </c>
      <c r="C84" s="25"/>
      <c r="D84" s="25"/>
      <c r="E84" s="25"/>
      <c r="F84" s="25">
        <f>SUM(F55:F55)</f>
        <v>4</v>
      </c>
      <c r="G84" s="25"/>
      <c r="H84" s="25"/>
      <c r="I84" s="25">
        <f aca="true" t="shared" si="13" ref="I84:O84">SUM(I55:I55)</f>
        <v>30</v>
      </c>
      <c r="J84" s="25">
        <f t="shared" si="13"/>
        <v>0</v>
      </c>
      <c r="K84" s="25">
        <f t="shared" si="13"/>
        <v>0</v>
      </c>
      <c r="L84" s="25">
        <f t="shared" si="13"/>
        <v>0</v>
      </c>
      <c r="M84" s="25">
        <f t="shared" si="13"/>
        <v>30</v>
      </c>
      <c r="N84" s="25">
        <f t="shared" si="13"/>
        <v>0</v>
      </c>
      <c r="O84" s="25">
        <f t="shared" si="13"/>
        <v>0</v>
      </c>
    </row>
    <row r="85" spans="1:16" ht="12.75">
      <c r="A85" s="39"/>
      <c r="B85" s="40" t="s">
        <v>21</v>
      </c>
      <c r="C85" s="40"/>
      <c r="D85" s="40"/>
      <c r="E85" s="40"/>
      <c r="F85" s="95">
        <f>SUM(F56:F56)</f>
        <v>1</v>
      </c>
      <c r="G85" s="95"/>
      <c r="H85" s="95"/>
      <c r="I85" s="95">
        <f aca="true" t="shared" si="14" ref="I85:O85">SUM(I56:I56)</f>
        <v>0</v>
      </c>
      <c r="J85" s="95">
        <f t="shared" si="14"/>
        <v>0</v>
      </c>
      <c r="K85" s="95">
        <f t="shared" si="14"/>
        <v>0</v>
      </c>
      <c r="L85" s="95">
        <f t="shared" si="14"/>
        <v>0</v>
      </c>
      <c r="M85" s="95">
        <f t="shared" si="14"/>
        <v>0</v>
      </c>
      <c r="N85" s="95">
        <f t="shared" si="14"/>
        <v>0</v>
      </c>
      <c r="O85" s="95">
        <f t="shared" si="14"/>
        <v>0</v>
      </c>
      <c r="P85" s="39"/>
    </row>
    <row r="86" spans="1:16" ht="12.75">
      <c r="A86" s="25"/>
      <c r="B86" s="40" t="s">
        <v>110</v>
      </c>
      <c r="C86" s="40"/>
      <c r="D86" s="40"/>
      <c r="E86" s="40"/>
      <c r="F86" s="40">
        <f>SUM(F58:F59)</f>
        <v>4</v>
      </c>
      <c r="G86" s="40"/>
      <c r="H86" s="40"/>
      <c r="I86" s="40">
        <f aca="true" t="shared" si="15" ref="I86:O86">SUM(I58:I59)</f>
        <v>120</v>
      </c>
      <c r="J86" s="40">
        <f t="shared" si="15"/>
        <v>0</v>
      </c>
      <c r="K86" s="40">
        <f t="shared" si="15"/>
        <v>60</v>
      </c>
      <c r="L86" s="40">
        <f t="shared" si="15"/>
        <v>0</v>
      </c>
      <c r="M86" s="40">
        <f t="shared" si="15"/>
        <v>0</v>
      </c>
      <c r="N86" s="40">
        <f t="shared" si="15"/>
        <v>60</v>
      </c>
      <c r="O86" s="40">
        <f t="shared" si="15"/>
        <v>0</v>
      </c>
      <c r="P86" s="25"/>
    </row>
    <row r="87" spans="2:15" s="40" customFormat="1" ht="12.75">
      <c r="B87" s="20" t="s">
        <v>40</v>
      </c>
      <c r="C87" s="20"/>
      <c r="D87" s="20"/>
      <c r="E87" s="20"/>
      <c r="F87" s="20">
        <f>SUM(F83:F86)</f>
        <v>40</v>
      </c>
      <c r="G87" s="20"/>
      <c r="H87" s="20"/>
      <c r="I87" s="20">
        <f aca="true" t="shared" si="16" ref="I87:O87">SUM(I83:I86)</f>
        <v>368</v>
      </c>
      <c r="J87" s="20">
        <f t="shared" si="16"/>
        <v>62</v>
      </c>
      <c r="K87" s="20">
        <f t="shared" si="16"/>
        <v>113</v>
      </c>
      <c r="L87" s="20">
        <f t="shared" si="16"/>
        <v>0</v>
      </c>
      <c r="M87" s="20">
        <f t="shared" si="16"/>
        <v>75</v>
      </c>
      <c r="N87" s="20">
        <f t="shared" si="16"/>
        <v>103</v>
      </c>
      <c r="O87" s="20">
        <f t="shared" si="16"/>
        <v>15</v>
      </c>
    </row>
    <row r="88" spans="2:15" s="40" customFormat="1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2:15" s="40" customFormat="1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="40" customFormat="1" ht="12.75"/>
    <row r="91" spans="2:15" ht="12.75">
      <c r="B91" s="15" t="s">
        <v>154</v>
      </c>
      <c r="D91" s="15"/>
      <c r="E91" s="20" t="s">
        <v>29</v>
      </c>
      <c r="F91" s="20" t="s">
        <v>0</v>
      </c>
      <c r="G91" s="20"/>
      <c r="H91" s="20"/>
      <c r="I91" s="20"/>
      <c r="J91" s="15"/>
      <c r="K91" s="15"/>
      <c r="L91" s="15"/>
      <c r="M91" s="15"/>
      <c r="N91" s="15"/>
      <c r="O91" s="15"/>
    </row>
    <row r="92" spans="2:15" ht="12.75">
      <c r="B92" t="s">
        <v>162</v>
      </c>
      <c r="D92" s="16"/>
      <c r="E92" s="66">
        <f>I92/I95</f>
        <v>0.41788321167883213</v>
      </c>
      <c r="F92" s="20" t="s">
        <v>30</v>
      </c>
      <c r="G92" s="20"/>
      <c r="H92" s="20"/>
      <c r="I92" s="20">
        <f>J124+M124</f>
        <v>229</v>
      </c>
      <c r="J92" s="15"/>
      <c r="K92" s="15"/>
      <c r="L92" s="15"/>
      <c r="M92" s="15"/>
      <c r="N92" s="15"/>
      <c r="O92" s="15"/>
    </row>
    <row r="93" spans="2:15" ht="12.75">
      <c r="B93" t="s">
        <v>45</v>
      </c>
      <c r="D93" s="16"/>
      <c r="E93" s="66">
        <f>I93/I95</f>
        <v>0.45072992700729925</v>
      </c>
      <c r="F93" s="20" t="s">
        <v>31</v>
      </c>
      <c r="G93" s="20"/>
      <c r="H93" s="20"/>
      <c r="I93" s="20">
        <f>K124+N124</f>
        <v>247</v>
      </c>
      <c r="J93" s="15"/>
      <c r="K93" s="15"/>
      <c r="L93" s="15"/>
      <c r="M93" s="15"/>
      <c r="N93" s="15"/>
      <c r="O93" s="15"/>
    </row>
    <row r="94" spans="2:15" ht="12.75">
      <c r="B94" t="s">
        <v>22</v>
      </c>
      <c r="D94" s="16"/>
      <c r="E94" s="66">
        <f>I94/I95</f>
        <v>0.13138686131386862</v>
      </c>
      <c r="F94" s="20" t="s">
        <v>32</v>
      </c>
      <c r="G94" s="20"/>
      <c r="H94" s="20"/>
      <c r="I94" s="20">
        <f>L124+O124</f>
        <v>72</v>
      </c>
      <c r="J94" s="15"/>
      <c r="K94" s="15"/>
      <c r="L94" s="15"/>
      <c r="M94" s="15"/>
      <c r="N94" s="15"/>
      <c r="O94" s="15"/>
    </row>
    <row r="95" spans="2:15" ht="12.75">
      <c r="B95" t="s">
        <v>49</v>
      </c>
      <c r="D95" s="15"/>
      <c r="E95" s="66">
        <f>SUM(E92:E94)</f>
        <v>1</v>
      </c>
      <c r="F95" s="20" t="s">
        <v>2</v>
      </c>
      <c r="G95" s="20"/>
      <c r="H95" s="20"/>
      <c r="I95" s="20">
        <f>SUM(I92:I94)</f>
        <v>548</v>
      </c>
      <c r="J95" s="15"/>
      <c r="K95" s="15"/>
      <c r="L95" s="15"/>
      <c r="M95" s="15"/>
      <c r="N95" s="15"/>
      <c r="O95" s="15"/>
    </row>
    <row r="96" ht="12.75">
      <c r="B96" t="s">
        <v>158</v>
      </c>
    </row>
    <row r="97" spans="1:16" ht="12.75" customHeight="1">
      <c r="A97" s="127" t="s">
        <v>23</v>
      </c>
      <c r="B97" s="129" t="s">
        <v>3</v>
      </c>
      <c r="C97" s="129" t="s">
        <v>133</v>
      </c>
      <c r="D97" s="129"/>
      <c r="E97" s="129"/>
      <c r="F97" s="124" t="s">
        <v>4</v>
      </c>
      <c r="G97" s="125"/>
      <c r="H97" s="126"/>
      <c r="I97" s="128" t="s">
        <v>5</v>
      </c>
      <c r="J97" s="132"/>
      <c r="K97" s="132"/>
      <c r="L97" s="132"/>
      <c r="M97" s="132"/>
      <c r="N97" s="132"/>
      <c r="O97" s="133"/>
      <c r="P97" s="114" t="s">
        <v>6</v>
      </c>
    </row>
    <row r="98" spans="1:16" ht="12.75" customHeight="1">
      <c r="A98" s="127"/>
      <c r="B98" s="130"/>
      <c r="C98" s="117" t="s">
        <v>7</v>
      </c>
      <c r="D98" s="122" t="s">
        <v>134</v>
      </c>
      <c r="E98" s="122" t="s">
        <v>135</v>
      </c>
      <c r="F98" s="117" t="s">
        <v>40</v>
      </c>
      <c r="G98" s="117" t="s">
        <v>142</v>
      </c>
      <c r="H98" s="117" t="s">
        <v>143</v>
      </c>
      <c r="I98" s="122" t="s">
        <v>136</v>
      </c>
      <c r="J98" s="119" t="s">
        <v>142</v>
      </c>
      <c r="K98" s="120"/>
      <c r="L98" s="121"/>
      <c r="M98" s="119" t="s">
        <v>143</v>
      </c>
      <c r="N98" s="120"/>
      <c r="O98" s="121"/>
      <c r="P98" s="115"/>
    </row>
    <row r="99" spans="1:16" ht="12.75">
      <c r="A99" s="127"/>
      <c r="B99" s="131"/>
      <c r="C99" s="118"/>
      <c r="D99" s="123"/>
      <c r="E99" s="123"/>
      <c r="F99" s="118"/>
      <c r="G99" s="118"/>
      <c r="H99" s="118"/>
      <c r="I99" s="123"/>
      <c r="J99" s="74" t="s">
        <v>8</v>
      </c>
      <c r="K99" s="52" t="s">
        <v>9</v>
      </c>
      <c r="L99" s="52" t="s">
        <v>10</v>
      </c>
      <c r="M99" s="52" t="s">
        <v>8</v>
      </c>
      <c r="N99" s="52" t="s">
        <v>9</v>
      </c>
      <c r="O99" s="52" t="s">
        <v>10</v>
      </c>
      <c r="P99" s="116"/>
    </row>
    <row r="100" spans="1:16" ht="12.75">
      <c r="A100" s="29">
        <v>1</v>
      </c>
      <c r="B100" s="29" t="s">
        <v>77</v>
      </c>
      <c r="C100" s="30">
        <v>5</v>
      </c>
      <c r="D100" s="30">
        <v>5</v>
      </c>
      <c r="E100" s="30"/>
      <c r="F100" s="31">
        <f>G100+H100</f>
        <v>4</v>
      </c>
      <c r="G100" s="30">
        <v>4</v>
      </c>
      <c r="H100" s="30"/>
      <c r="I100" s="30">
        <v>30</v>
      </c>
      <c r="J100" s="31">
        <v>15</v>
      </c>
      <c r="K100" s="31">
        <v>0</v>
      </c>
      <c r="L100" s="31">
        <v>15</v>
      </c>
      <c r="M100" s="31">
        <v>0</v>
      </c>
      <c r="N100" s="31">
        <v>0</v>
      </c>
      <c r="O100" s="31">
        <v>0</v>
      </c>
      <c r="P100" s="29"/>
    </row>
    <row r="101" spans="1:16" ht="12.75">
      <c r="A101" s="29">
        <v>2</v>
      </c>
      <c r="B101" s="29" t="s">
        <v>25</v>
      </c>
      <c r="C101" s="31">
        <v>6</v>
      </c>
      <c r="D101" s="30">
        <v>6</v>
      </c>
      <c r="E101" s="31"/>
      <c r="F101" s="31">
        <f aca="true" t="shared" si="17" ref="F101:F111">G101+H101</f>
        <v>4</v>
      </c>
      <c r="G101" s="31"/>
      <c r="H101" s="31">
        <v>4</v>
      </c>
      <c r="I101" s="31">
        <v>30</v>
      </c>
      <c r="J101" s="31">
        <v>0</v>
      </c>
      <c r="K101" s="31">
        <v>0</v>
      </c>
      <c r="L101" s="31">
        <v>0</v>
      </c>
      <c r="M101" s="31">
        <v>20</v>
      </c>
      <c r="N101" s="31">
        <v>10</v>
      </c>
      <c r="O101" s="31">
        <v>0</v>
      </c>
      <c r="P101" s="29"/>
    </row>
    <row r="102" spans="1:16" ht="12.75">
      <c r="A102" s="21">
        <v>3</v>
      </c>
      <c r="B102" s="43" t="s">
        <v>37</v>
      </c>
      <c r="C102" s="42">
        <v>5</v>
      </c>
      <c r="D102" s="42">
        <v>5</v>
      </c>
      <c r="E102" s="42"/>
      <c r="F102" s="62">
        <f t="shared" si="17"/>
        <v>4</v>
      </c>
      <c r="G102" s="42">
        <v>4</v>
      </c>
      <c r="H102" s="42"/>
      <c r="I102" s="42">
        <v>35</v>
      </c>
      <c r="J102" s="22">
        <v>15</v>
      </c>
      <c r="K102" s="22">
        <v>20</v>
      </c>
      <c r="L102" s="22">
        <v>0</v>
      </c>
      <c r="M102" s="22">
        <v>0</v>
      </c>
      <c r="N102" s="22">
        <v>0</v>
      </c>
      <c r="O102" s="22">
        <v>0</v>
      </c>
      <c r="P102" s="21"/>
    </row>
    <row r="103" spans="1:16" ht="12.75">
      <c r="A103" s="21">
        <v>4</v>
      </c>
      <c r="B103" s="21" t="s">
        <v>78</v>
      </c>
      <c r="C103" s="42">
        <v>6</v>
      </c>
      <c r="D103" s="42">
        <v>6</v>
      </c>
      <c r="E103" s="42"/>
      <c r="F103" s="62">
        <f t="shared" si="17"/>
        <v>3</v>
      </c>
      <c r="G103" s="42"/>
      <c r="H103" s="42">
        <v>3</v>
      </c>
      <c r="I103" s="42">
        <v>30</v>
      </c>
      <c r="J103" s="22">
        <v>0</v>
      </c>
      <c r="K103" s="22">
        <v>0</v>
      </c>
      <c r="L103" s="22">
        <v>0</v>
      </c>
      <c r="M103" s="22">
        <v>16</v>
      </c>
      <c r="N103" s="22">
        <v>14</v>
      </c>
      <c r="O103" s="22">
        <v>0</v>
      </c>
      <c r="P103" s="21"/>
    </row>
    <row r="104" spans="1:16" ht="12.75">
      <c r="A104" s="21">
        <v>5</v>
      </c>
      <c r="B104" s="21" t="s">
        <v>79</v>
      </c>
      <c r="C104" s="22">
        <v>6</v>
      </c>
      <c r="D104" s="42">
        <v>6</v>
      </c>
      <c r="E104" s="22"/>
      <c r="F104" s="62">
        <f t="shared" si="17"/>
        <v>3</v>
      </c>
      <c r="G104" s="22"/>
      <c r="H104" s="22">
        <v>3</v>
      </c>
      <c r="I104" s="22">
        <v>30</v>
      </c>
      <c r="J104" s="22">
        <v>0</v>
      </c>
      <c r="K104" s="22">
        <v>0</v>
      </c>
      <c r="L104" s="22">
        <v>0</v>
      </c>
      <c r="M104" s="22">
        <v>16</v>
      </c>
      <c r="N104" s="22">
        <v>14</v>
      </c>
      <c r="O104" s="22">
        <v>0</v>
      </c>
      <c r="P104" s="21"/>
    </row>
    <row r="105" spans="1:16" ht="12.75">
      <c r="A105" s="21">
        <v>6</v>
      </c>
      <c r="B105" s="21" t="s">
        <v>80</v>
      </c>
      <c r="C105" s="22">
        <v>6</v>
      </c>
      <c r="D105" s="22">
        <v>6</v>
      </c>
      <c r="E105" s="22"/>
      <c r="F105" s="62">
        <f t="shared" si="17"/>
        <v>3</v>
      </c>
      <c r="G105" s="22"/>
      <c r="H105" s="22">
        <v>3</v>
      </c>
      <c r="I105" s="22">
        <v>30</v>
      </c>
      <c r="J105" s="22">
        <v>0</v>
      </c>
      <c r="K105" s="22">
        <v>0</v>
      </c>
      <c r="L105" s="22">
        <v>0</v>
      </c>
      <c r="M105" s="22">
        <v>20</v>
      </c>
      <c r="N105" s="22">
        <v>10</v>
      </c>
      <c r="O105" s="22">
        <v>0</v>
      </c>
      <c r="P105" s="21"/>
    </row>
    <row r="106" spans="1:16" s="64" customFormat="1" ht="12.75">
      <c r="A106" s="60">
        <v>7</v>
      </c>
      <c r="B106" s="60" t="s">
        <v>118</v>
      </c>
      <c r="C106" s="61">
        <v>5</v>
      </c>
      <c r="D106" s="61">
        <v>5</v>
      </c>
      <c r="E106" s="61"/>
      <c r="F106" s="62">
        <f t="shared" si="17"/>
        <v>4</v>
      </c>
      <c r="G106" s="61">
        <v>4</v>
      </c>
      <c r="H106" s="61"/>
      <c r="I106" s="61">
        <v>43</v>
      </c>
      <c r="J106" s="62">
        <v>25</v>
      </c>
      <c r="K106" s="62">
        <v>18</v>
      </c>
      <c r="L106" s="62">
        <v>0</v>
      </c>
      <c r="M106" s="62">
        <v>0</v>
      </c>
      <c r="N106" s="62">
        <v>0</v>
      </c>
      <c r="O106" s="62">
        <v>0</v>
      </c>
      <c r="P106" s="60"/>
    </row>
    <row r="107" spans="1:16" ht="12.75">
      <c r="A107" s="3">
        <v>8</v>
      </c>
      <c r="B107" s="3" t="s">
        <v>81</v>
      </c>
      <c r="C107" s="2"/>
      <c r="D107" s="4">
        <v>5</v>
      </c>
      <c r="E107" s="2"/>
      <c r="F107" s="17">
        <f t="shared" si="17"/>
        <v>2</v>
      </c>
      <c r="G107" s="2">
        <v>2</v>
      </c>
      <c r="H107" s="2"/>
      <c r="I107" s="2">
        <v>30</v>
      </c>
      <c r="J107" s="2">
        <v>16</v>
      </c>
      <c r="K107" s="2">
        <v>14</v>
      </c>
      <c r="L107" s="2">
        <v>0</v>
      </c>
      <c r="M107" s="2">
        <v>0</v>
      </c>
      <c r="N107" s="2">
        <v>0</v>
      </c>
      <c r="O107" s="2">
        <v>0</v>
      </c>
      <c r="P107" s="3"/>
    </row>
    <row r="108" spans="1:16" ht="12.75">
      <c r="A108" s="3">
        <v>9</v>
      </c>
      <c r="B108" s="3" t="s">
        <v>24</v>
      </c>
      <c r="C108" s="2"/>
      <c r="D108" s="2">
        <v>5</v>
      </c>
      <c r="E108" s="2"/>
      <c r="F108" s="17">
        <f t="shared" si="17"/>
        <v>3</v>
      </c>
      <c r="G108" s="2">
        <v>3</v>
      </c>
      <c r="H108" s="2"/>
      <c r="I108" s="2">
        <v>28</v>
      </c>
      <c r="J108" s="5">
        <v>10</v>
      </c>
      <c r="K108" s="5">
        <v>0</v>
      </c>
      <c r="L108" s="5">
        <v>18</v>
      </c>
      <c r="M108" s="5">
        <v>0</v>
      </c>
      <c r="N108" s="5">
        <v>0</v>
      </c>
      <c r="O108" s="5">
        <v>0</v>
      </c>
      <c r="P108" s="3"/>
    </row>
    <row r="109" spans="1:16" ht="12.75">
      <c r="A109" s="3">
        <f>A108+1</f>
        <v>10</v>
      </c>
      <c r="B109" s="3" t="s">
        <v>82</v>
      </c>
      <c r="C109" s="2"/>
      <c r="D109" s="4">
        <v>6</v>
      </c>
      <c r="E109" s="2"/>
      <c r="F109" s="17">
        <f t="shared" si="17"/>
        <v>1</v>
      </c>
      <c r="G109" s="2"/>
      <c r="H109" s="2">
        <v>1</v>
      </c>
      <c r="I109" s="2">
        <v>14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14</v>
      </c>
      <c r="P109" s="3"/>
    </row>
    <row r="110" spans="1:16" ht="12.75">
      <c r="A110" s="3">
        <f>A109+1</f>
        <v>11</v>
      </c>
      <c r="B110" s="6" t="s">
        <v>20</v>
      </c>
      <c r="C110" s="7"/>
      <c r="D110" s="8"/>
      <c r="E110" s="7" t="s">
        <v>116</v>
      </c>
      <c r="F110" s="17">
        <f t="shared" si="17"/>
        <v>10</v>
      </c>
      <c r="G110" s="2"/>
      <c r="H110" s="2">
        <v>10</v>
      </c>
      <c r="I110" s="2">
        <v>45</v>
      </c>
      <c r="J110" s="2">
        <v>0</v>
      </c>
      <c r="K110" s="2">
        <v>15</v>
      </c>
      <c r="L110" s="2">
        <v>0</v>
      </c>
      <c r="M110" s="2">
        <v>0</v>
      </c>
      <c r="N110" s="2">
        <v>30</v>
      </c>
      <c r="O110" s="2">
        <v>0</v>
      </c>
      <c r="P110" s="3"/>
    </row>
    <row r="111" spans="1:16" ht="12.75">
      <c r="A111" s="3">
        <f>A110+1</f>
        <v>12</v>
      </c>
      <c r="B111" s="6" t="s">
        <v>83</v>
      </c>
      <c r="C111" s="7"/>
      <c r="D111" s="8">
        <v>6</v>
      </c>
      <c r="E111" s="7"/>
      <c r="F111" s="17">
        <f t="shared" si="17"/>
        <v>2</v>
      </c>
      <c r="G111" s="2"/>
      <c r="H111" s="2">
        <v>2</v>
      </c>
      <c r="I111" s="2">
        <v>28</v>
      </c>
      <c r="J111" s="2">
        <v>0</v>
      </c>
      <c r="K111" s="2">
        <v>0</v>
      </c>
      <c r="L111" s="2">
        <v>0</v>
      </c>
      <c r="M111" s="2">
        <v>18</v>
      </c>
      <c r="N111" s="2">
        <v>10</v>
      </c>
      <c r="O111" s="2">
        <v>0</v>
      </c>
      <c r="P111" s="3"/>
    </row>
    <row r="112" spans="1:16" ht="12.75">
      <c r="A112" s="3"/>
      <c r="B112" s="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3"/>
    </row>
    <row r="113" spans="1:16" s="15" customFormat="1" ht="12.75">
      <c r="A113" s="11"/>
      <c r="B113" s="102" t="s">
        <v>41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1"/>
    </row>
    <row r="114" spans="1:16" ht="25.5">
      <c r="A114" s="50">
        <v>13</v>
      </c>
      <c r="B114" s="51" t="s">
        <v>96</v>
      </c>
      <c r="C114" s="52"/>
      <c r="D114" s="52">
        <v>5</v>
      </c>
      <c r="E114" s="52"/>
      <c r="F114" s="52">
        <f>G114+H114</f>
        <v>2</v>
      </c>
      <c r="G114" s="52">
        <v>2</v>
      </c>
      <c r="H114" s="52"/>
      <c r="I114" s="52">
        <v>10</v>
      </c>
      <c r="J114" s="52">
        <v>0</v>
      </c>
      <c r="K114" s="52">
        <v>10</v>
      </c>
      <c r="L114" s="52">
        <v>0</v>
      </c>
      <c r="M114" s="52">
        <v>0</v>
      </c>
      <c r="N114" s="52">
        <v>0</v>
      </c>
      <c r="O114" s="52">
        <v>0</v>
      </c>
      <c r="P114" s="50"/>
    </row>
    <row r="115" spans="1:16" ht="25.5">
      <c r="A115" s="50">
        <v>14</v>
      </c>
      <c r="B115" s="51" t="s">
        <v>127</v>
      </c>
      <c r="C115" s="52"/>
      <c r="D115" s="52">
        <v>5</v>
      </c>
      <c r="E115" s="52"/>
      <c r="F115" s="52">
        <f aca="true" t="shared" si="18" ref="F115:F123">G115+H115</f>
        <v>3</v>
      </c>
      <c r="G115" s="52">
        <v>3</v>
      </c>
      <c r="H115" s="52"/>
      <c r="I115" s="52">
        <v>25</v>
      </c>
      <c r="J115" s="52">
        <v>10</v>
      </c>
      <c r="K115" s="52">
        <v>0</v>
      </c>
      <c r="L115" s="52">
        <v>15</v>
      </c>
      <c r="M115" s="52">
        <v>0</v>
      </c>
      <c r="N115" s="52">
        <v>0</v>
      </c>
      <c r="O115" s="52">
        <v>0</v>
      </c>
      <c r="P115" s="50"/>
    </row>
    <row r="116" spans="1:16" ht="12.75">
      <c r="A116" s="3">
        <v>15</v>
      </c>
      <c r="B116" s="3" t="s">
        <v>97</v>
      </c>
      <c r="C116" s="2"/>
      <c r="D116" s="2" t="s">
        <v>116</v>
      </c>
      <c r="E116" s="2"/>
      <c r="F116" s="2">
        <f t="shared" si="18"/>
        <v>4</v>
      </c>
      <c r="G116" s="2">
        <v>2</v>
      </c>
      <c r="H116" s="2">
        <v>2</v>
      </c>
      <c r="I116" s="2">
        <v>40</v>
      </c>
      <c r="J116" s="2">
        <v>10</v>
      </c>
      <c r="K116" s="2">
        <v>10</v>
      </c>
      <c r="L116" s="2">
        <v>0</v>
      </c>
      <c r="M116" s="2">
        <v>10</v>
      </c>
      <c r="N116" s="2">
        <v>0</v>
      </c>
      <c r="O116" s="2">
        <v>10</v>
      </c>
      <c r="P116" s="3"/>
    </row>
    <row r="117" spans="1:16" ht="12.75">
      <c r="A117" s="3">
        <v>16</v>
      </c>
      <c r="B117" s="3" t="s">
        <v>98</v>
      </c>
      <c r="C117" s="2"/>
      <c r="D117" s="2">
        <v>5</v>
      </c>
      <c r="E117" s="2"/>
      <c r="F117" s="2">
        <f t="shared" si="18"/>
        <v>2</v>
      </c>
      <c r="G117" s="2">
        <v>2</v>
      </c>
      <c r="H117" s="2"/>
      <c r="I117" s="2">
        <v>15</v>
      </c>
      <c r="J117" s="2">
        <v>7</v>
      </c>
      <c r="K117" s="2">
        <v>8</v>
      </c>
      <c r="L117" s="2">
        <v>0</v>
      </c>
      <c r="M117" s="2">
        <v>0</v>
      </c>
      <c r="N117" s="2">
        <v>0</v>
      </c>
      <c r="O117" s="2">
        <v>0</v>
      </c>
      <c r="P117" s="3"/>
    </row>
    <row r="118" spans="1:16" ht="12.75">
      <c r="A118" s="3">
        <v>17</v>
      </c>
      <c r="B118" s="3" t="s">
        <v>27</v>
      </c>
      <c r="C118" s="2"/>
      <c r="D118" s="2">
        <v>5</v>
      </c>
      <c r="E118" s="2"/>
      <c r="F118" s="2">
        <f t="shared" si="18"/>
        <v>1</v>
      </c>
      <c r="G118" s="2">
        <v>1</v>
      </c>
      <c r="H118" s="2"/>
      <c r="I118" s="2">
        <v>10</v>
      </c>
      <c r="J118" s="2">
        <v>0</v>
      </c>
      <c r="K118" s="2">
        <v>10</v>
      </c>
      <c r="L118" s="2">
        <v>0</v>
      </c>
      <c r="M118" s="2">
        <v>0</v>
      </c>
      <c r="N118" s="2">
        <v>0</v>
      </c>
      <c r="O118" s="2">
        <v>0</v>
      </c>
      <c r="P118" s="3"/>
    </row>
    <row r="119" spans="1:16" ht="12.75">
      <c r="A119" s="3">
        <v>18</v>
      </c>
      <c r="B119" s="3" t="s">
        <v>99</v>
      </c>
      <c r="C119" s="2"/>
      <c r="D119" s="2">
        <v>6</v>
      </c>
      <c r="E119" s="2"/>
      <c r="F119" s="2">
        <f t="shared" si="18"/>
        <v>1</v>
      </c>
      <c r="G119" s="2"/>
      <c r="H119" s="2">
        <v>1</v>
      </c>
      <c r="I119" s="2">
        <v>15</v>
      </c>
      <c r="J119" s="2">
        <v>0</v>
      </c>
      <c r="K119" s="2">
        <v>0</v>
      </c>
      <c r="L119" s="2">
        <v>0</v>
      </c>
      <c r="M119" s="2">
        <v>7</v>
      </c>
      <c r="N119" s="2">
        <v>8</v>
      </c>
      <c r="O119" s="2">
        <v>0</v>
      </c>
      <c r="P119" s="3"/>
    </row>
    <row r="120" spans="1:16" ht="12.75">
      <c r="A120" s="3">
        <v>19</v>
      </c>
      <c r="B120" s="3" t="s">
        <v>107</v>
      </c>
      <c r="C120" s="2"/>
      <c r="D120" s="2">
        <v>6</v>
      </c>
      <c r="E120" s="2"/>
      <c r="F120" s="2">
        <f t="shared" si="18"/>
        <v>1</v>
      </c>
      <c r="G120" s="2"/>
      <c r="H120" s="2">
        <v>1</v>
      </c>
      <c r="I120" s="2">
        <v>15</v>
      </c>
      <c r="J120" s="2">
        <v>0</v>
      </c>
      <c r="K120" s="2">
        <v>0</v>
      </c>
      <c r="L120" s="2">
        <v>0</v>
      </c>
      <c r="M120" s="2">
        <v>7</v>
      </c>
      <c r="N120" s="2">
        <v>8</v>
      </c>
      <c r="O120" s="2">
        <v>0</v>
      </c>
      <c r="P120" s="3"/>
    </row>
    <row r="121" spans="1:16" ht="12.75">
      <c r="A121" s="3">
        <v>20</v>
      </c>
      <c r="B121" s="3" t="s">
        <v>100</v>
      </c>
      <c r="C121" s="2"/>
      <c r="D121" s="2">
        <v>6</v>
      </c>
      <c r="E121" s="2"/>
      <c r="F121" s="2">
        <f t="shared" si="18"/>
        <v>1</v>
      </c>
      <c r="G121" s="2"/>
      <c r="H121" s="2">
        <v>1</v>
      </c>
      <c r="I121" s="2">
        <v>15</v>
      </c>
      <c r="J121" s="2">
        <v>0</v>
      </c>
      <c r="K121" s="2">
        <v>0</v>
      </c>
      <c r="L121" s="2">
        <v>0</v>
      </c>
      <c r="M121" s="2">
        <v>7</v>
      </c>
      <c r="N121" s="2">
        <v>8</v>
      </c>
      <c r="O121" s="2">
        <v>0</v>
      </c>
      <c r="P121" s="3"/>
    </row>
    <row r="122" spans="1:16" ht="12.75">
      <c r="A122" s="3">
        <v>21</v>
      </c>
      <c r="B122" s="3" t="s">
        <v>101</v>
      </c>
      <c r="C122" s="2"/>
      <c r="D122" s="2">
        <v>6</v>
      </c>
      <c r="E122" s="2"/>
      <c r="F122" s="2">
        <f t="shared" si="18"/>
        <v>1</v>
      </c>
      <c r="G122" s="2"/>
      <c r="H122" s="2">
        <v>1</v>
      </c>
      <c r="I122" s="2">
        <v>20</v>
      </c>
      <c r="J122" s="2">
        <v>0</v>
      </c>
      <c r="K122" s="2">
        <v>0</v>
      </c>
      <c r="L122" s="2">
        <v>0</v>
      </c>
      <c r="M122" s="2">
        <v>0</v>
      </c>
      <c r="N122" s="2">
        <v>20</v>
      </c>
      <c r="O122" s="2">
        <v>0</v>
      </c>
      <c r="P122" s="3"/>
    </row>
    <row r="123" spans="1:16" ht="12.75">
      <c r="A123" s="3">
        <v>22</v>
      </c>
      <c r="B123" s="3" t="s">
        <v>102</v>
      </c>
      <c r="C123" s="2"/>
      <c r="D123" s="2">
        <v>6</v>
      </c>
      <c r="E123" s="2"/>
      <c r="F123" s="2">
        <f t="shared" si="18"/>
        <v>1</v>
      </c>
      <c r="G123" s="2"/>
      <c r="H123" s="2">
        <v>1</v>
      </c>
      <c r="I123" s="2">
        <v>10</v>
      </c>
      <c r="J123" s="2">
        <v>0</v>
      </c>
      <c r="K123" s="2">
        <v>0</v>
      </c>
      <c r="L123" s="2">
        <v>0</v>
      </c>
      <c r="M123" s="2">
        <v>0</v>
      </c>
      <c r="N123" s="2">
        <v>10</v>
      </c>
      <c r="O123" s="2">
        <v>0</v>
      </c>
      <c r="P123" s="3"/>
    </row>
    <row r="124" spans="1:16" ht="12.75">
      <c r="A124" s="11"/>
      <c r="B124" s="11" t="s">
        <v>17</v>
      </c>
      <c r="C124" s="12">
        <f>COUNT(C100:C123)</f>
        <v>7</v>
      </c>
      <c r="D124" s="11"/>
      <c r="E124" s="11"/>
      <c r="F124" s="12">
        <f aca="true" t="shared" si="19" ref="F124:O124">SUM(F100:F123)</f>
        <v>60</v>
      </c>
      <c r="G124" s="12">
        <f t="shared" si="19"/>
        <v>27</v>
      </c>
      <c r="H124" s="12">
        <f t="shared" si="19"/>
        <v>33</v>
      </c>
      <c r="I124" s="12">
        <f t="shared" si="19"/>
        <v>548</v>
      </c>
      <c r="J124" s="12">
        <f t="shared" si="19"/>
        <v>108</v>
      </c>
      <c r="K124" s="12">
        <f t="shared" si="19"/>
        <v>105</v>
      </c>
      <c r="L124" s="12">
        <f t="shared" si="19"/>
        <v>48</v>
      </c>
      <c r="M124" s="12">
        <f t="shared" si="19"/>
        <v>121</v>
      </c>
      <c r="N124" s="12">
        <f t="shared" si="19"/>
        <v>142</v>
      </c>
      <c r="O124" s="12">
        <f t="shared" si="19"/>
        <v>24</v>
      </c>
      <c r="P124" s="11"/>
    </row>
    <row r="125" spans="1:16" ht="12.75">
      <c r="A125" s="15"/>
      <c r="B125" s="15" t="s">
        <v>36</v>
      </c>
      <c r="C125" s="15"/>
      <c r="D125" s="15"/>
      <c r="E125" s="15"/>
      <c r="F125" s="15"/>
      <c r="G125" s="15"/>
      <c r="H125" s="15"/>
      <c r="I125" s="15"/>
      <c r="J125" s="135">
        <f>SUM(J124:L124)</f>
        <v>261</v>
      </c>
      <c r="K125" s="135"/>
      <c r="L125" s="135"/>
      <c r="M125" s="135">
        <f>SUM(M124:O124)</f>
        <v>287</v>
      </c>
      <c r="N125" s="135"/>
      <c r="O125" s="135"/>
      <c r="P125" s="14"/>
    </row>
    <row r="126" spans="1:16" ht="12.75">
      <c r="A126" s="15"/>
      <c r="B126" s="79" t="s">
        <v>137</v>
      </c>
      <c r="C126" s="15"/>
      <c r="D126" s="15"/>
      <c r="E126" s="15"/>
      <c r="F126" s="20">
        <f>SUM(F100:F111)</f>
        <v>43</v>
      </c>
      <c r="G126" s="20">
        <f>SUM(G100:G111)</f>
        <v>17</v>
      </c>
      <c r="H126" s="20">
        <f>SUM(H100:H111)</f>
        <v>26</v>
      </c>
      <c r="I126" s="15"/>
      <c r="J126" s="47"/>
      <c r="K126" s="47"/>
      <c r="L126" s="47"/>
      <c r="M126" s="47"/>
      <c r="N126" s="47"/>
      <c r="O126" s="47"/>
      <c r="P126" s="14"/>
    </row>
    <row r="127" spans="1:16" ht="12.75">
      <c r="A127" s="15"/>
      <c r="B127" s="79" t="s">
        <v>141</v>
      </c>
      <c r="C127" s="78"/>
      <c r="D127" s="78"/>
      <c r="E127" s="78"/>
      <c r="F127" s="20">
        <f>SUM(F114:F123)</f>
        <v>17</v>
      </c>
      <c r="G127" s="20">
        <f>SUM(G114:G123)</f>
        <v>10</v>
      </c>
      <c r="H127" s="20">
        <f>SUM(H114:H123)</f>
        <v>7</v>
      </c>
      <c r="I127" s="71"/>
      <c r="J127" s="71"/>
      <c r="K127" s="47"/>
      <c r="L127" s="47"/>
      <c r="M127" s="47"/>
      <c r="N127" s="47"/>
      <c r="O127" s="47"/>
      <c r="P127" s="14"/>
    </row>
    <row r="128" spans="1:16" ht="12.75">
      <c r="A128" s="15"/>
      <c r="B128" s="72"/>
      <c r="C128" s="78"/>
      <c r="D128" s="78"/>
      <c r="E128" s="78"/>
      <c r="F128" s="73"/>
      <c r="G128" s="73">
        <f>SUM(G126:G127)</f>
        <v>27</v>
      </c>
      <c r="H128" s="73">
        <f>SUM(H126:H127)</f>
        <v>33</v>
      </c>
      <c r="I128" s="71"/>
      <c r="J128" s="71"/>
      <c r="K128" s="47"/>
      <c r="L128" s="47"/>
      <c r="M128" s="47"/>
      <c r="N128" s="47"/>
      <c r="O128" s="47"/>
      <c r="P128" s="14"/>
    </row>
    <row r="129" spans="1:16" ht="12.75">
      <c r="A129" s="15"/>
      <c r="B129" s="72"/>
      <c r="C129" s="78"/>
      <c r="D129" s="78"/>
      <c r="E129" s="78"/>
      <c r="F129" s="73"/>
      <c r="G129" s="73"/>
      <c r="H129" s="73"/>
      <c r="I129" s="71"/>
      <c r="J129" s="71"/>
      <c r="K129" s="47"/>
      <c r="L129" s="47"/>
      <c r="M129" s="47"/>
      <c r="N129" s="47"/>
      <c r="O129" s="47"/>
      <c r="P129" s="14"/>
    </row>
    <row r="130" spans="1:16" ht="12.75">
      <c r="A130" s="15"/>
      <c r="B130" s="45" t="s">
        <v>52</v>
      </c>
      <c r="C130" s="46"/>
      <c r="D130" s="46"/>
      <c r="E130" s="46"/>
      <c r="P130" s="14"/>
    </row>
    <row r="131" spans="2:15" ht="12.75">
      <c r="B131" s="39" t="s">
        <v>38</v>
      </c>
      <c r="C131" s="39"/>
      <c r="D131" s="39"/>
      <c r="E131" s="39"/>
      <c r="F131" s="39">
        <f>SUM(F100:F101)</f>
        <v>8</v>
      </c>
      <c r="G131" s="39"/>
      <c r="H131" s="39"/>
      <c r="I131" s="39">
        <f aca="true" t="shared" si="20" ref="I131:O131">SUM(I100:I101)</f>
        <v>60</v>
      </c>
      <c r="J131" s="39">
        <f t="shared" si="20"/>
        <v>15</v>
      </c>
      <c r="K131" s="39">
        <f t="shared" si="20"/>
        <v>0</v>
      </c>
      <c r="L131" s="39">
        <f t="shared" si="20"/>
        <v>15</v>
      </c>
      <c r="M131" s="39">
        <f t="shared" si="20"/>
        <v>20</v>
      </c>
      <c r="N131" s="39">
        <f t="shared" si="20"/>
        <v>10</v>
      </c>
      <c r="O131" s="39">
        <f t="shared" si="20"/>
        <v>0</v>
      </c>
    </row>
    <row r="132" spans="2:15" ht="12.75">
      <c r="B132" s="25" t="s">
        <v>39</v>
      </c>
      <c r="C132" s="25"/>
      <c r="D132" s="25"/>
      <c r="E132" s="25"/>
      <c r="F132" s="25">
        <f>SUM(F102:F106)</f>
        <v>17</v>
      </c>
      <c r="G132" s="25"/>
      <c r="H132" s="25"/>
      <c r="I132" s="25">
        <f aca="true" t="shared" si="21" ref="I132:O132">SUM(I102:I106)</f>
        <v>168</v>
      </c>
      <c r="J132" s="25">
        <f t="shared" si="21"/>
        <v>40</v>
      </c>
      <c r="K132" s="25">
        <f t="shared" si="21"/>
        <v>38</v>
      </c>
      <c r="L132" s="25">
        <f t="shared" si="21"/>
        <v>0</v>
      </c>
      <c r="M132" s="25">
        <f t="shared" si="21"/>
        <v>52</v>
      </c>
      <c r="N132" s="25">
        <f t="shared" si="21"/>
        <v>38</v>
      </c>
      <c r="O132" s="25">
        <f t="shared" si="21"/>
        <v>0</v>
      </c>
    </row>
    <row r="133" spans="1:16" ht="12.75">
      <c r="A133" s="25"/>
      <c r="B133" s="44" t="s">
        <v>40</v>
      </c>
      <c r="F133">
        <f>SUM(F131:F132)</f>
        <v>25</v>
      </c>
      <c r="I133">
        <f>SUM(I131:I132)</f>
        <v>228</v>
      </c>
      <c r="J133">
        <f aca="true" t="shared" si="22" ref="J133:O133">SUM(J130:J132)</f>
        <v>55</v>
      </c>
      <c r="K133">
        <f t="shared" si="22"/>
        <v>38</v>
      </c>
      <c r="L133">
        <f t="shared" si="22"/>
        <v>15</v>
      </c>
      <c r="M133">
        <f t="shared" si="22"/>
        <v>72</v>
      </c>
      <c r="N133">
        <f t="shared" si="22"/>
        <v>48</v>
      </c>
      <c r="O133">
        <f t="shared" si="22"/>
        <v>0</v>
      </c>
      <c r="P133" s="25"/>
    </row>
    <row r="135" ht="12.75">
      <c r="B135" s="44"/>
    </row>
    <row r="136" spans="2:6" ht="12.75">
      <c r="B136" s="86" t="s">
        <v>130</v>
      </c>
      <c r="F136" s="15">
        <f>F137+F138</f>
        <v>180</v>
      </c>
    </row>
    <row r="137" spans="2:6" ht="12.75">
      <c r="B137" s="45" t="s">
        <v>144</v>
      </c>
      <c r="F137" s="15">
        <f>F28+F79+F126</f>
        <v>145</v>
      </c>
    </row>
    <row r="138" spans="2:6" ht="12.75">
      <c r="B138" s="45" t="s">
        <v>145</v>
      </c>
      <c r="F138" s="15">
        <f>F80+F127</f>
        <v>35</v>
      </c>
    </row>
    <row r="139" ht="12.75">
      <c r="B139" s="44"/>
    </row>
    <row r="140" spans="2:4" ht="12.75">
      <c r="B140" s="44"/>
      <c r="D140" t="s">
        <v>153</v>
      </c>
    </row>
    <row r="141" spans="4:5" ht="12.75">
      <c r="D141" s="93" t="s">
        <v>152</v>
      </c>
      <c r="E141" s="93" t="s">
        <v>152</v>
      </c>
    </row>
    <row r="142" spans="2:5" ht="12.75">
      <c r="B142" s="45" t="s">
        <v>52</v>
      </c>
      <c r="C142" s="46"/>
      <c r="D142" s="93" t="s">
        <v>148</v>
      </c>
      <c r="E142" s="93" t="s">
        <v>35</v>
      </c>
    </row>
    <row r="143" spans="2:15" s="39" customFormat="1" ht="12.75">
      <c r="B143" s="39" t="s">
        <v>38</v>
      </c>
      <c r="D143" s="39">
        <v>360</v>
      </c>
      <c r="E143" s="39">
        <v>48</v>
      </c>
      <c r="F143" s="39">
        <f>+F31+F83+F131</f>
        <v>75</v>
      </c>
      <c r="I143" s="39">
        <f aca="true" t="shared" si="23" ref="I143:O144">+I31+I83+I131</f>
        <v>500</v>
      </c>
      <c r="J143" s="39">
        <f t="shared" si="23"/>
        <v>140</v>
      </c>
      <c r="K143" s="39">
        <f t="shared" si="23"/>
        <v>109</v>
      </c>
      <c r="L143" s="39">
        <f t="shared" si="23"/>
        <v>15</v>
      </c>
      <c r="M143" s="39">
        <f t="shared" si="23"/>
        <v>110</v>
      </c>
      <c r="N143" s="39">
        <f t="shared" si="23"/>
        <v>111</v>
      </c>
      <c r="O143" s="39">
        <f t="shared" si="23"/>
        <v>15</v>
      </c>
    </row>
    <row r="144" spans="2:15" s="25" customFormat="1" ht="12.75">
      <c r="B144" s="25" t="s">
        <v>39</v>
      </c>
      <c r="D144" s="25">
        <v>180</v>
      </c>
      <c r="E144" s="25">
        <v>24</v>
      </c>
      <c r="F144" s="25">
        <f>+F32+F84+F132</f>
        <v>26</v>
      </c>
      <c r="I144" s="25">
        <f t="shared" si="23"/>
        <v>228</v>
      </c>
      <c r="J144" s="25">
        <f t="shared" si="23"/>
        <v>40</v>
      </c>
      <c r="K144" s="25">
        <f t="shared" si="23"/>
        <v>38</v>
      </c>
      <c r="L144" s="25">
        <f t="shared" si="23"/>
        <v>0</v>
      </c>
      <c r="M144" s="25">
        <f t="shared" si="23"/>
        <v>112</v>
      </c>
      <c r="N144" s="25">
        <f t="shared" si="23"/>
        <v>38</v>
      </c>
      <c r="O144" s="25">
        <f t="shared" si="23"/>
        <v>0</v>
      </c>
    </row>
    <row r="145" spans="2:15" s="40" customFormat="1" ht="12.75">
      <c r="B145" s="40" t="s">
        <v>105</v>
      </c>
      <c r="D145" s="40">
        <v>60</v>
      </c>
      <c r="E145" s="40">
        <v>3</v>
      </c>
      <c r="F145" s="40">
        <f>+SUM(F33:F33)</f>
        <v>8</v>
      </c>
      <c r="I145" s="40">
        <f aca="true" t="shared" si="24" ref="I145:O145">+SUM(I33:I33)</f>
        <v>60</v>
      </c>
      <c r="J145" s="40">
        <f t="shared" si="24"/>
        <v>30</v>
      </c>
      <c r="K145" s="40">
        <f t="shared" si="24"/>
        <v>0</v>
      </c>
      <c r="L145" s="40">
        <f t="shared" si="24"/>
        <v>0</v>
      </c>
      <c r="M145" s="40">
        <f t="shared" si="24"/>
        <v>30</v>
      </c>
      <c r="N145" s="40">
        <f t="shared" si="24"/>
        <v>0</v>
      </c>
      <c r="O145" s="40">
        <f t="shared" si="24"/>
        <v>0</v>
      </c>
    </row>
    <row r="146" spans="2:15" s="40" customFormat="1" ht="12.75">
      <c r="B146" s="40" t="s">
        <v>14</v>
      </c>
      <c r="D146" s="40">
        <v>30</v>
      </c>
      <c r="E146" s="40">
        <v>2</v>
      </c>
      <c r="F146" s="40">
        <f>SUM(F34:F34)</f>
        <v>2</v>
      </c>
      <c r="I146" s="40">
        <f aca="true" t="shared" si="25" ref="I146:O146">SUM(I34:I34)</f>
        <v>30</v>
      </c>
      <c r="J146" s="40">
        <f t="shared" si="25"/>
        <v>0</v>
      </c>
      <c r="K146" s="40">
        <f t="shared" si="25"/>
        <v>0</v>
      </c>
      <c r="L146" s="40">
        <f t="shared" si="25"/>
        <v>30</v>
      </c>
      <c r="M146" s="40">
        <f t="shared" si="25"/>
        <v>0</v>
      </c>
      <c r="N146" s="40">
        <f t="shared" si="25"/>
        <v>0</v>
      </c>
      <c r="O146" s="40">
        <f t="shared" si="25"/>
        <v>0</v>
      </c>
    </row>
    <row r="147" spans="2:15" s="40" customFormat="1" ht="12.75">
      <c r="B147" s="40" t="s">
        <v>21</v>
      </c>
      <c r="D147" s="40">
        <v>0</v>
      </c>
      <c r="E147" s="40">
        <v>0</v>
      </c>
      <c r="F147" s="40">
        <f>+F85</f>
        <v>1</v>
      </c>
      <c r="I147" s="40">
        <f aca="true" t="shared" si="26" ref="I147:O147">+I85</f>
        <v>0</v>
      </c>
      <c r="J147" s="40">
        <f t="shared" si="26"/>
        <v>0</v>
      </c>
      <c r="K147" s="40">
        <f t="shared" si="26"/>
        <v>0</v>
      </c>
      <c r="L147" s="40">
        <f t="shared" si="26"/>
        <v>0</v>
      </c>
      <c r="M147" s="40">
        <f t="shared" si="26"/>
        <v>0</v>
      </c>
      <c r="N147" s="40">
        <f t="shared" si="26"/>
        <v>0</v>
      </c>
      <c r="O147" s="40">
        <f t="shared" si="26"/>
        <v>0</v>
      </c>
    </row>
    <row r="148" spans="2:15" s="40" customFormat="1" ht="12.75">
      <c r="B148" s="40" t="s">
        <v>110</v>
      </c>
      <c r="D148" s="40">
        <v>120</v>
      </c>
      <c r="E148" s="40">
        <v>5</v>
      </c>
      <c r="F148" s="40">
        <f>+F35+F86</f>
        <v>7</v>
      </c>
      <c r="I148" s="40">
        <f aca="true" t="shared" si="27" ref="I148:O148">+I35+I86</f>
        <v>240</v>
      </c>
      <c r="J148" s="40">
        <f t="shared" si="27"/>
        <v>0</v>
      </c>
      <c r="K148" s="40">
        <f t="shared" si="27"/>
        <v>120</v>
      </c>
      <c r="L148" s="40">
        <f t="shared" si="27"/>
        <v>0</v>
      </c>
      <c r="M148" s="40">
        <f t="shared" si="27"/>
        <v>0</v>
      </c>
      <c r="N148" s="40">
        <f t="shared" si="27"/>
        <v>120</v>
      </c>
      <c r="O148" s="40">
        <f t="shared" si="27"/>
        <v>0</v>
      </c>
    </row>
    <row r="149" spans="2:15" ht="12.75">
      <c r="B149" s="40" t="s">
        <v>109</v>
      </c>
      <c r="D149" s="40">
        <v>60</v>
      </c>
      <c r="E149" s="40">
        <v>0</v>
      </c>
      <c r="F149" s="40">
        <f>+F36</f>
        <v>0</v>
      </c>
      <c r="G149" s="40"/>
      <c r="H149" s="40"/>
      <c r="I149" s="40">
        <f aca="true" t="shared" si="28" ref="I149:O149">I36</f>
        <v>60</v>
      </c>
      <c r="J149" s="40">
        <f t="shared" si="28"/>
        <v>0</v>
      </c>
      <c r="K149" s="40">
        <f t="shared" si="28"/>
        <v>30</v>
      </c>
      <c r="L149" s="40">
        <f t="shared" si="28"/>
        <v>0</v>
      </c>
      <c r="M149" s="40">
        <f t="shared" si="28"/>
        <v>0</v>
      </c>
      <c r="N149" s="40">
        <f t="shared" si="28"/>
        <v>30</v>
      </c>
      <c r="O149" s="40">
        <f t="shared" si="28"/>
        <v>0</v>
      </c>
    </row>
    <row r="150" spans="2:15" ht="12.75">
      <c r="B150" s="47" t="s">
        <v>40</v>
      </c>
      <c r="D150" s="15">
        <f>+SUM(D143:D149)</f>
        <v>810</v>
      </c>
      <c r="E150" s="15">
        <f>+SUM(E143:E149)</f>
        <v>82</v>
      </c>
      <c r="F150" s="15">
        <f>+SUM(F143:F149)</f>
        <v>119</v>
      </c>
      <c r="G150" s="15"/>
      <c r="H150" s="15"/>
      <c r="I150" s="15">
        <f>+SUM(I143:I149)</f>
        <v>1118</v>
      </c>
      <c r="J150" s="15">
        <f aca="true" t="shared" si="29" ref="J150:O150">+SUM(J143:J149)</f>
        <v>210</v>
      </c>
      <c r="K150" s="15">
        <f t="shared" si="29"/>
        <v>297</v>
      </c>
      <c r="L150" s="15">
        <f t="shared" si="29"/>
        <v>45</v>
      </c>
      <c r="M150" s="15">
        <f t="shared" si="29"/>
        <v>252</v>
      </c>
      <c r="N150" s="15">
        <f t="shared" si="29"/>
        <v>299</v>
      </c>
      <c r="O150" s="15">
        <f t="shared" si="29"/>
        <v>15</v>
      </c>
    </row>
    <row r="152" spans="2:12" ht="12.75">
      <c r="B152" s="69" t="s">
        <v>120</v>
      </c>
      <c r="C152" s="15"/>
      <c r="D152" s="45" t="s">
        <v>146</v>
      </c>
      <c r="E152" s="15"/>
      <c r="F152" s="15"/>
      <c r="G152" s="15"/>
      <c r="H152" s="15"/>
      <c r="I152" s="15"/>
      <c r="J152" s="15"/>
      <c r="K152" s="45" t="s">
        <v>147</v>
      </c>
      <c r="L152" s="15"/>
    </row>
    <row r="153" spans="2:12" ht="12.75">
      <c r="B153" s="15"/>
      <c r="C153" s="49" t="s">
        <v>40</v>
      </c>
      <c r="D153" s="49" t="s">
        <v>33</v>
      </c>
      <c r="E153" s="44" t="s">
        <v>148</v>
      </c>
      <c r="F153" s="49" t="s">
        <v>33</v>
      </c>
      <c r="G153" s="49"/>
      <c r="H153" s="49"/>
      <c r="I153" s="49"/>
      <c r="J153" s="49"/>
      <c r="K153" s="44" t="s">
        <v>148</v>
      </c>
      <c r="L153" s="49" t="s">
        <v>33</v>
      </c>
    </row>
    <row r="154" spans="2:12" ht="12.75">
      <c r="B154" s="47" t="s">
        <v>42</v>
      </c>
      <c r="C154" s="15">
        <f>+E154+K154</f>
        <v>777</v>
      </c>
      <c r="D154" s="67">
        <f>+C154/$C157</f>
        <v>0.43166666666666664</v>
      </c>
      <c r="E154" s="15">
        <f>SUM(J12:J25)+SUM(M12:M25)+SUM(J51:J62)+SUM(M51:M62)+SUM(J100:J111)+SUM(M100:M111)</f>
        <v>552</v>
      </c>
      <c r="F154" s="67">
        <f>+E154/$E157</f>
        <v>0.4088888888888889</v>
      </c>
      <c r="G154" s="67"/>
      <c r="H154" s="67"/>
      <c r="K154" s="68">
        <f>SUM(J64:J75)+SUM(M64:M75)+SUM(J114:J123)+SUM(M114:M123)</f>
        <v>225</v>
      </c>
      <c r="L154" s="67">
        <f>+K154/$K157</f>
        <v>0.5</v>
      </c>
    </row>
    <row r="155" spans="2:12" ht="12.75">
      <c r="B155" s="47" t="s">
        <v>43</v>
      </c>
      <c r="C155" s="15">
        <f>+E155+K155</f>
        <v>862</v>
      </c>
      <c r="D155" s="67">
        <f>+C155/$C157</f>
        <v>0.47888888888888886</v>
      </c>
      <c r="E155" s="15">
        <f>SUM(K12:K25)+SUM(N12:N25)+SUM(K51:K62)+SUM(N51:N62)+SUM(K100:K111)+SUM(N100:N111)</f>
        <v>692</v>
      </c>
      <c r="F155" s="67">
        <f>+E155/$E157</f>
        <v>0.5125925925925926</v>
      </c>
      <c r="G155" s="67"/>
      <c r="H155" s="67"/>
      <c r="K155" s="68">
        <f>SUM(K64:K75)+SUM(N64:N75)+SUM(K114:K123)+SUM(N114:N123)</f>
        <v>170</v>
      </c>
      <c r="L155" s="67">
        <f>+K155/$K157</f>
        <v>0.37777777777777777</v>
      </c>
    </row>
    <row r="156" spans="2:12" ht="12.75">
      <c r="B156" s="47" t="s">
        <v>44</v>
      </c>
      <c r="C156" s="15">
        <f>+E156+K156</f>
        <v>161</v>
      </c>
      <c r="D156" s="67">
        <f>+C156/$C157</f>
        <v>0.08944444444444444</v>
      </c>
      <c r="E156" s="15">
        <f>SUM(L12:L25)+SUM(O12:O25)+SUM(L51:L62)+SUM(O51:O62)+SUM(L100:L111)+SUM(O100:O111)</f>
        <v>106</v>
      </c>
      <c r="F156" s="67">
        <f>+E156/$E157</f>
        <v>0.07851851851851852</v>
      </c>
      <c r="G156" s="67"/>
      <c r="H156" s="67"/>
      <c r="K156" s="68">
        <f>SUM(L64:L75)+SUM(O64:O75)+SUM(L114:L123)+SUM(O114:O123)</f>
        <v>55</v>
      </c>
      <c r="L156" s="67">
        <f>+K156/$K157</f>
        <v>0.12222222222222222</v>
      </c>
    </row>
    <row r="157" spans="2:12" ht="12.75">
      <c r="B157" s="47" t="s">
        <v>40</v>
      </c>
      <c r="C157" s="15">
        <f>+E157+K157</f>
        <v>1800</v>
      </c>
      <c r="D157" s="67">
        <f>+C157/$C157</f>
        <v>1</v>
      </c>
      <c r="E157" s="15">
        <f>SUM(E154:E156)</f>
        <v>1350</v>
      </c>
      <c r="F157" s="67">
        <f>+E157/$E157</f>
        <v>1</v>
      </c>
      <c r="G157" s="67"/>
      <c r="H157" s="67"/>
      <c r="K157" s="68">
        <f>SUM(K154:K156)</f>
        <v>450</v>
      </c>
      <c r="L157" s="67">
        <f>+K157/$K157</f>
        <v>1</v>
      </c>
    </row>
    <row r="160" spans="3:4" ht="12.75">
      <c r="C160" s="77"/>
      <c r="D160" s="77"/>
    </row>
    <row r="162" spans="3:4" ht="12.75">
      <c r="C162" s="77" t="s">
        <v>148</v>
      </c>
      <c r="D162" s="77" t="s">
        <v>33</v>
      </c>
    </row>
    <row r="163" spans="1:4" ht="12.75">
      <c r="A163" s="1"/>
      <c r="B163" s="13" t="s">
        <v>121</v>
      </c>
      <c r="C163" s="88">
        <f>+SUM(C164:C168)</f>
        <v>787</v>
      </c>
      <c r="D163" s="89">
        <f>(C163/1800)*100</f>
        <v>43.72222222222222</v>
      </c>
    </row>
    <row r="164" spans="2:3" ht="12.75">
      <c r="B164" s="91" t="s">
        <v>110</v>
      </c>
      <c r="C164">
        <v>240</v>
      </c>
    </row>
    <row r="165" spans="2:3" ht="25.5">
      <c r="B165" s="92" t="s">
        <v>112</v>
      </c>
      <c r="C165" s="59">
        <v>28</v>
      </c>
    </row>
    <row r="166" spans="2:3" ht="12.75">
      <c r="B166" s="91" t="s">
        <v>20</v>
      </c>
      <c r="C166">
        <v>60</v>
      </c>
    </row>
    <row r="167" spans="2:3" ht="12.75">
      <c r="B167" s="91" t="s">
        <v>129</v>
      </c>
      <c r="C167">
        <v>9</v>
      </c>
    </row>
    <row r="168" spans="2:3" ht="12.75">
      <c r="B168" s="91" t="s">
        <v>151</v>
      </c>
      <c r="C168">
        <v>450</v>
      </c>
    </row>
  </sheetData>
  <sheetProtection/>
  <mergeCells count="51">
    <mergeCell ref="P97:P99"/>
    <mergeCell ref="F98:F99"/>
    <mergeCell ref="J98:L98"/>
    <mergeCell ref="M98:O98"/>
    <mergeCell ref="J125:L125"/>
    <mergeCell ref="M125:O125"/>
    <mergeCell ref="I97:O97"/>
    <mergeCell ref="I98:I99"/>
    <mergeCell ref="H98:H99"/>
    <mergeCell ref="G98:G99"/>
    <mergeCell ref="L77:N77"/>
    <mergeCell ref="F48:H48"/>
    <mergeCell ref="G49:G50"/>
    <mergeCell ref="H49:H50"/>
    <mergeCell ref="I48:O48"/>
    <mergeCell ref="I49:I50"/>
    <mergeCell ref="F97:H97"/>
    <mergeCell ref="D98:D99"/>
    <mergeCell ref="C48:E48"/>
    <mergeCell ref="E49:E50"/>
    <mergeCell ref="D49:D50"/>
    <mergeCell ref="C49:C50"/>
    <mergeCell ref="P48:P50"/>
    <mergeCell ref="F49:F50"/>
    <mergeCell ref="J49:L49"/>
    <mergeCell ref="M49:O49"/>
    <mergeCell ref="I77:K77"/>
    <mergeCell ref="A9:A11"/>
    <mergeCell ref="B9:B11"/>
    <mergeCell ref="C9:E9"/>
    <mergeCell ref="I9:O9"/>
    <mergeCell ref="P9:P11"/>
    <mergeCell ref="F9:H9"/>
    <mergeCell ref="G10:G11"/>
    <mergeCell ref="H10:H11"/>
    <mergeCell ref="A97:A99"/>
    <mergeCell ref="B97:B99"/>
    <mergeCell ref="C97:E97"/>
    <mergeCell ref="A48:A50"/>
    <mergeCell ref="C98:C99"/>
    <mergeCell ref="B48:B50"/>
    <mergeCell ref="E98:E99"/>
    <mergeCell ref="J27:L27"/>
    <mergeCell ref="M27:O27"/>
    <mergeCell ref="E10:E11"/>
    <mergeCell ref="D10:D11"/>
    <mergeCell ref="C10:C11"/>
    <mergeCell ref="I10:I11"/>
    <mergeCell ref="F10:F11"/>
    <mergeCell ref="J10:L10"/>
    <mergeCell ref="M10:O10"/>
  </mergeCells>
  <printOptions/>
  <pageMargins left="0.3937007874015748" right="0.3937007874015748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admin</cp:lastModifiedBy>
  <cp:lastPrinted>2012-01-26T12:16:35Z</cp:lastPrinted>
  <dcterms:created xsi:type="dcterms:W3CDTF">2009-03-13T14:33:04Z</dcterms:created>
  <dcterms:modified xsi:type="dcterms:W3CDTF">2012-07-12T12:09:29Z</dcterms:modified>
  <cp:category/>
  <cp:version/>
  <cp:contentType/>
  <cp:contentStatus/>
</cp:coreProperties>
</file>