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15195" windowHeight="8805" activeTab="0"/>
  </bookViews>
  <sheets>
    <sheet name="EKONOMIA_GiAP" sheetId="1" r:id="rId1"/>
    <sheet name="EKONOMIA_ RiDF" sheetId="2" r:id="rId2"/>
  </sheets>
  <definedNames/>
  <calcPr fullCalcOnLoad="1"/>
</workbook>
</file>

<file path=xl/sharedStrings.xml><?xml version="1.0" encoding="utf-8"?>
<sst xmlns="http://schemas.openxmlformats.org/spreadsheetml/2006/main" count="442" uniqueCount="133">
  <si>
    <t>Łączna liczba godzin w programie studenta</t>
  </si>
  <si>
    <t xml:space="preserve">Rok I  </t>
  </si>
  <si>
    <t>Ogółem</t>
  </si>
  <si>
    <t>Przedmiot</t>
  </si>
  <si>
    <t>Punkty ECTS</t>
  </si>
  <si>
    <t>Godziny dydaktyczne</t>
  </si>
  <si>
    <t>Uwagi</t>
  </si>
  <si>
    <t>Egzam.</t>
  </si>
  <si>
    <t>W</t>
  </si>
  <si>
    <t>Ć</t>
  </si>
  <si>
    <t>L</t>
  </si>
  <si>
    <t>Mikroekonomia</t>
  </si>
  <si>
    <t>Matematyka</t>
  </si>
  <si>
    <t>Technologia informacyjna</t>
  </si>
  <si>
    <t>Filozofia</t>
  </si>
  <si>
    <t>Prawo</t>
  </si>
  <si>
    <t>RAZEM</t>
  </si>
  <si>
    <t xml:space="preserve">Rok II </t>
  </si>
  <si>
    <t>Statystyka opisowa</t>
  </si>
  <si>
    <t>Seminarium dyplomowe</t>
  </si>
  <si>
    <t>Praktyka zawodowa</t>
  </si>
  <si>
    <t>Rok III</t>
  </si>
  <si>
    <t>Lp.</t>
  </si>
  <si>
    <t>Analiza danych</t>
  </si>
  <si>
    <t>Międzynarodowe stosunki gospodarcze</t>
  </si>
  <si>
    <t>udział w %</t>
  </si>
  <si>
    <t>udział %</t>
  </si>
  <si>
    <t>wykłady</t>
  </si>
  <si>
    <t>ćwiczenia</t>
  </si>
  <si>
    <t>laboratoria</t>
  </si>
  <si>
    <t>%</t>
  </si>
  <si>
    <t>Podstawy jakości życia i zrównoważonego rozwoju</t>
  </si>
  <si>
    <t>ECTS</t>
  </si>
  <si>
    <t>Studia niestacjonarne I stopnia</t>
  </si>
  <si>
    <t>Razem godziny w semestrze</t>
  </si>
  <si>
    <t>Analiza ekonomiczna</t>
  </si>
  <si>
    <t>Treści podstawowe</t>
  </si>
  <si>
    <t>Treści kierunkowe</t>
  </si>
  <si>
    <t>Razem</t>
  </si>
  <si>
    <t>Przedmioty specjalnościowe</t>
  </si>
  <si>
    <t>w</t>
  </si>
  <si>
    <t>ćw.</t>
  </si>
  <si>
    <t>lab.</t>
  </si>
  <si>
    <t>Kierunek: EKONOMIA</t>
  </si>
  <si>
    <t>Polityka społeczna</t>
  </si>
  <si>
    <t>Socjologia</t>
  </si>
  <si>
    <t>Standardy kształcenia dla kierunku Ekonomia</t>
  </si>
  <si>
    <t>Zarządzanie</t>
  </si>
  <si>
    <t>Rachunkowość</t>
  </si>
  <si>
    <t>Informatyka I</t>
  </si>
  <si>
    <t>Makroekonomia I</t>
  </si>
  <si>
    <t>Specjalność: Rachunkowość i Doradztwo Finansowe</t>
  </si>
  <si>
    <t>Ekonometria I</t>
  </si>
  <si>
    <t>Finanse publiczne</t>
  </si>
  <si>
    <t>Polityka gospodarcza I</t>
  </si>
  <si>
    <t>Gospodarka regionalna</t>
  </si>
  <si>
    <t>Teoria i analiza rynku</t>
  </si>
  <si>
    <t>Informatyka II</t>
  </si>
  <si>
    <t>Podatki w przedsiębiorstwie</t>
  </si>
  <si>
    <t>Treści poszerzjące wiedzę ogólną</t>
  </si>
  <si>
    <t>Rachunkowość i Doradztwo Finansowe</t>
  </si>
  <si>
    <t xml:space="preserve">Język obcy </t>
  </si>
  <si>
    <t>Badania operacyjne</t>
  </si>
  <si>
    <t>Ekonomia integracji europejskiej</t>
  </si>
  <si>
    <t>JO</t>
  </si>
  <si>
    <t>Gospodarka przestrzenna lub Gospodarka a środowisko</t>
  </si>
  <si>
    <t>1, 2</t>
  </si>
  <si>
    <t>3, 4</t>
  </si>
  <si>
    <t>5, 6</t>
  </si>
  <si>
    <t>Specjalność: –</t>
  </si>
  <si>
    <t>Treści poszerzające wiedzę ogólną</t>
  </si>
  <si>
    <t>Rynki finansowe i bankowość</t>
  </si>
  <si>
    <t>Gospodarka i Administracja Publiczna</t>
  </si>
  <si>
    <t>Do wyboru (co najmniej 30%)</t>
  </si>
  <si>
    <t>Gospodarka lokalna</t>
  </si>
  <si>
    <t>Społeczeństwo obywatelskie</t>
  </si>
  <si>
    <t>Administracja publiczna</t>
  </si>
  <si>
    <t>Przedsiębiorstwo użyteczności publicznej</t>
  </si>
  <si>
    <t>Podstawy nauki o przedsiębiorstwie</t>
  </si>
  <si>
    <t>Samorządowa polityka przestrzenna</t>
  </si>
  <si>
    <t>Ekonomika miasta</t>
  </si>
  <si>
    <t>Finanse samorządowe</t>
  </si>
  <si>
    <t>Diagnostyka ekonomiczna gospodarki lokalnej</t>
  </si>
  <si>
    <t>Samorządowa polityka społeczna</t>
  </si>
  <si>
    <t>Samorządowa polityka gospodarcza</t>
  </si>
  <si>
    <t>E-administracja</t>
  </si>
  <si>
    <t>Lokalne i regionalne strategie rozwoju</t>
  </si>
  <si>
    <t>Samorząd terytorialny w UE</t>
  </si>
  <si>
    <t>Polityka miejska</t>
  </si>
  <si>
    <t>Marketing terytorialny</t>
  </si>
  <si>
    <t>Finanse i rachunkowość małej firmy</t>
  </si>
  <si>
    <t>Rozliczenia finansowe w gospodarce</t>
  </si>
  <si>
    <t>Finanse przedsiębiorstwa</t>
  </si>
  <si>
    <t>Finanse osobiste</t>
  </si>
  <si>
    <t>Rachunkowość finansowa</t>
  </si>
  <si>
    <t>Kontrola i rewizja finansowa</t>
  </si>
  <si>
    <t>Rachunkowość i audyt jednostek sektora finansów publicznych</t>
  </si>
  <si>
    <t>Budżetowanie w controllingu</t>
  </si>
  <si>
    <t>Sprawozdawczość finansowa</t>
  </si>
  <si>
    <t>Rachunkowość informatyczna</t>
  </si>
  <si>
    <t>Rachunkowość i audyt podatkowy</t>
  </si>
  <si>
    <t>Doradztwo bankowo-ubezpieczeniowe</t>
  </si>
  <si>
    <t>Analiza i rating sektora finansowego</t>
  </si>
  <si>
    <t>Plan studiów na rok akad. 2012/2013</t>
  </si>
  <si>
    <t>RAZEM ECTS (145+35)</t>
  </si>
  <si>
    <t>S1</t>
  </si>
  <si>
    <t>S2</t>
  </si>
  <si>
    <t>Zal. z oceną</t>
  </si>
  <si>
    <t>Zal. bez oceny</t>
  </si>
  <si>
    <t>Ogółem w roku</t>
  </si>
  <si>
    <t>Zal. przedm. w semestrze</t>
  </si>
  <si>
    <t>S3</t>
  </si>
  <si>
    <t>S4</t>
  </si>
  <si>
    <t>3 tygodnie - S4</t>
  </si>
  <si>
    <t>ECTS - przedmioty na kierunku</t>
  </si>
  <si>
    <t>ECTS - przedmioty na specjalności</t>
  </si>
  <si>
    <t>S5</t>
  </si>
  <si>
    <t>S6</t>
  </si>
  <si>
    <t>ECTS - przedmioty na kierunku (145)</t>
  </si>
  <si>
    <t>ECTS - przedmioty na specjalności (35)</t>
  </si>
  <si>
    <t>przedmioty na kierunku</t>
  </si>
  <si>
    <t>przedmioty na specjalności</t>
  </si>
  <si>
    <t>godz.</t>
  </si>
  <si>
    <t>Specjalność</t>
  </si>
  <si>
    <t>Plan studiów na rok akad. 2013/2014</t>
  </si>
  <si>
    <t>min</t>
  </si>
  <si>
    <t>Standardy</t>
  </si>
  <si>
    <t>Plan studiów na rok akad. 2011/2012</t>
  </si>
  <si>
    <t>Godz.</t>
  </si>
  <si>
    <t>Specjalność: Gospodarka i Administracja Publiczna</t>
  </si>
  <si>
    <t>Ekologia społeczna</t>
  </si>
  <si>
    <t>Wydział Ekonomii, Zarządzania i Turystyki</t>
  </si>
  <si>
    <t>Załącznik do Uchwały Rady Wydziału nr 25/2012 z dnia 30.03.2012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</si>
</sst>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54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0"/>
      <name val="Arial CE"/>
      <family val="0"/>
    </font>
    <font>
      <sz val="9"/>
      <name val="Arial CE"/>
      <family val="0"/>
    </font>
    <font>
      <sz val="8"/>
      <name val="Arial CE"/>
      <family val="0"/>
    </font>
    <font>
      <sz val="10"/>
      <color indexed="10"/>
      <name val="Arial CE"/>
      <family val="0"/>
    </font>
    <font>
      <sz val="10"/>
      <color indexed="17"/>
      <name val="Arial CE"/>
      <family val="0"/>
    </font>
    <font>
      <sz val="10"/>
      <color indexed="60"/>
      <name val="Arial CE"/>
      <family val="0"/>
    </font>
    <font>
      <b/>
      <sz val="12"/>
      <name val="Arial CE"/>
      <family val="0"/>
    </font>
    <font>
      <b/>
      <i/>
      <sz val="10"/>
      <name val="Arial CE"/>
      <family val="0"/>
    </font>
    <font>
      <b/>
      <sz val="10"/>
      <color indexed="17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62"/>
      <name val="Arial CE"/>
      <family val="0"/>
    </font>
    <font>
      <b/>
      <sz val="10"/>
      <color indexed="56"/>
      <name val="Arial CE"/>
      <family val="0"/>
    </font>
    <font>
      <sz val="10"/>
      <color indexed="56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0"/>
    </font>
    <font>
      <sz val="10"/>
      <color rgb="FF008000"/>
      <name val="Arial CE"/>
      <family val="0"/>
    </font>
    <font>
      <sz val="10"/>
      <color theme="3" tint="0.39998000860214233"/>
      <name val="Arial CE"/>
      <family val="0"/>
    </font>
    <font>
      <b/>
      <sz val="10"/>
      <color rgb="FF002060"/>
      <name val="Arial CE"/>
      <family val="0"/>
    </font>
    <font>
      <sz val="10"/>
      <color rgb="FF002060"/>
      <name val="Arial CE"/>
      <family val="0"/>
    </font>
    <font>
      <b/>
      <sz val="10"/>
      <color rgb="FF008000"/>
      <name val="Arial CE"/>
      <family val="0"/>
    </font>
    <font>
      <sz val="10"/>
      <color theme="5" tint="-0.24997000396251678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" fontId="0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11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1" fontId="7" fillId="0" borderId="1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10" xfId="0" applyFont="1" applyFill="1" applyBorder="1" applyAlignment="1">
      <alignment/>
    </xf>
    <xf numFmtId="0" fontId="0" fillId="0" borderId="0" xfId="0" applyAlignment="1">
      <alignment vertical="center" wrapText="1"/>
    </xf>
    <xf numFmtId="0" fontId="47" fillId="0" borderId="10" xfId="0" applyFont="1" applyFill="1" applyBorder="1" applyAlignment="1">
      <alignment/>
    </xf>
    <xf numFmtId="0" fontId="47" fillId="0" borderId="11" xfId="0" applyFont="1" applyFill="1" applyBorder="1" applyAlignment="1">
      <alignment horizontal="center"/>
    </xf>
    <xf numFmtId="0" fontId="47" fillId="0" borderId="10" xfId="0" applyFont="1" applyFill="1" applyBorder="1" applyAlignment="1">
      <alignment horizontal="center"/>
    </xf>
    <xf numFmtId="0" fontId="47" fillId="0" borderId="0" xfId="0" applyFont="1" applyAlignment="1">
      <alignment/>
    </xf>
    <xf numFmtId="0" fontId="2" fillId="0" borderId="0" xfId="0" applyFont="1" applyFill="1" applyBorder="1" applyAlignment="1">
      <alignment horizontal="right"/>
    </xf>
    <xf numFmtId="164" fontId="0" fillId="0" borderId="0" xfId="52" applyNumberFormat="1" applyFont="1" applyAlignment="1">
      <alignment/>
    </xf>
    <xf numFmtId="164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0" fillId="0" borderId="13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/>
    </xf>
    <xf numFmtId="0" fontId="48" fillId="0" borderId="11" xfId="0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0" fontId="48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49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1" fontId="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0" fontId="50" fillId="0" borderId="0" xfId="0" applyFont="1" applyFill="1" applyAlignment="1">
      <alignment horizontal="center"/>
    </xf>
    <xf numFmtId="0" fontId="50" fillId="0" borderId="0" xfId="0" applyFont="1" applyFill="1" applyBorder="1" applyAlignment="1">
      <alignment horizontal="center" vertical="center"/>
    </xf>
    <xf numFmtId="0" fontId="51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9" fillId="0" borderId="10" xfId="0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0" fontId="52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53" fillId="0" borderId="10" xfId="0" applyFont="1" applyFill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8"/>
  <sheetViews>
    <sheetView tabSelected="1" workbookViewId="0" topLeftCell="A64">
      <selection activeCell="M43" sqref="M43"/>
    </sheetView>
  </sheetViews>
  <sheetFormatPr defaultColWidth="9.00390625" defaultRowHeight="12.75"/>
  <cols>
    <col min="1" max="1" width="2.75390625" style="0" customWidth="1"/>
    <col min="2" max="2" width="35.75390625" style="0" customWidth="1"/>
    <col min="3" max="6" width="7.25390625" style="0" customWidth="1"/>
    <col min="7" max="8" width="3.75390625" style="0" customWidth="1"/>
    <col min="9" max="9" width="8.125" style="0" customWidth="1"/>
    <col min="10" max="10" width="7.25390625" style="0" customWidth="1"/>
    <col min="11" max="15" width="6.75390625" style="0" customWidth="1"/>
    <col min="16" max="16" width="13.75390625" style="0" customWidth="1"/>
    <col min="17" max="17" width="10.25390625" style="0" bestFit="1" customWidth="1"/>
  </cols>
  <sheetData>
    <row r="1" s="78" customFormat="1" ht="15.75">
      <c r="A1" s="78" t="s">
        <v>132</v>
      </c>
    </row>
    <row r="3" spans="2:13" ht="12.75">
      <c r="B3" s="15" t="s">
        <v>127</v>
      </c>
      <c r="D3" s="15"/>
      <c r="E3" s="20" t="s">
        <v>25</v>
      </c>
      <c r="F3" s="20" t="s">
        <v>0</v>
      </c>
      <c r="G3" s="20"/>
      <c r="H3" s="20"/>
      <c r="I3" s="20"/>
      <c r="J3" s="15"/>
      <c r="K3" s="15"/>
      <c r="L3" s="15"/>
      <c r="M3" s="15"/>
    </row>
    <row r="4" spans="2:13" ht="12.75">
      <c r="B4" t="s">
        <v>131</v>
      </c>
      <c r="D4" s="15"/>
      <c r="E4" s="65">
        <f>I4/I7</f>
        <v>0.5384615384615384</v>
      </c>
      <c r="F4" s="20" t="s">
        <v>27</v>
      </c>
      <c r="G4" s="20"/>
      <c r="H4" s="20"/>
      <c r="I4" s="20">
        <f>J24+M24</f>
        <v>189</v>
      </c>
      <c r="J4" s="15"/>
      <c r="K4" s="15"/>
      <c r="L4" s="15"/>
      <c r="M4" s="15"/>
    </row>
    <row r="5" spans="2:13" ht="12.75">
      <c r="B5" t="s">
        <v>33</v>
      </c>
      <c r="D5" s="15"/>
      <c r="E5" s="65">
        <f>I5/I7</f>
        <v>0.3504273504273504</v>
      </c>
      <c r="F5" s="20" t="s">
        <v>28</v>
      </c>
      <c r="G5" s="20"/>
      <c r="H5" s="20"/>
      <c r="I5" s="20">
        <f>K24+N24</f>
        <v>123</v>
      </c>
      <c r="J5" s="15"/>
      <c r="K5" s="15"/>
      <c r="L5" s="15"/>
      <c r="M5" s="15"/>
    </row>
    <row r="6" spans="2:13" ht="12.75">
      <c r="B6" t="s">
        <v>1</v>
      </c>
      <c r="D6" s="15"/>
      <c r="E6" s="65">
        <f>I6/I7</f>
        <v>0.1111111111111111</v>
      </c>
      <c r="F6" s="20" t="s">
        <v>29</v>
      </c>
      <c r="G6" s="20"/>
      <c r="H6" s="20"/>
      <c r="I6" s="20">
        <f>L24+O24</f>
        <v>39</v>
      </c>
      <c r="J6" s="15"/>
      <c r="K6" s="15"/>
      <c r="L6" s="15"/>
      <c r="M6" s="15"/>
    </row>
    <row r="7" spans="2:13" ht="12.75">
      <c r="B7" t="s">
        <v>43</v>
      </c>
      <c r="D7" s="15"/>
      <c r="E7" s="65">
        <f>SUM(E4:E6)</f>
        <v>1</v>
      </c>
      <c r="F7" s="20" t="s">
        <v>2</v>
      </c>
      <c r="G7" s="20"/>
      <c r="H7" s="20"/>
      <c r="I7" s="20">
        <f>SUM(I4:I6)</f>
        <v>351</v>
      </c>
      <c r="J7" s="15"/>
      <c r="K7" s="15"/>
      <c r="L7" s="15"/>
      <c r="M7" s="15"/>
    </row>
    <row r="8" spans="2:13" ht="12.75">
      <c r="B8" t="s">
        <v>69</v>
      </c>
      <c r="D8" s="15"/>
      <c r="E8" s="15"/>
      <c r="F8" s="15"/>
      <c r="G8" s="15"/>
      <c r="H8" s="15"/>
      <c r="I8" s="15"/>
      <c r="J8" s="15"/>
      <c r="K8" s="15"/>
      <c r="L8" s="15"/>
      <c r="M8" s="15"/>
    </row>
    <row r="9" spans="1:16" ht="12.75" customHeight="1">
      <c r="A9" s="130" t="s">
        <v>22</v>
      </c>
      <c r="B9" s="130" t="s">
        <v>3</v>
      </c>
      <c r="C9" s="122" t="s">
        <v>110</v>
      </c>
      <c r="D9" s="122"/>
      <c r="E9" s="122"/>
      <c r="F9" s="123" t="s">
        <v>4</v>
      </c>
      <c r="G9" s="124"/>
      <c r="H9" s="125"/>
      <c r="I9" s="122" t="s">
        <v>5</v>
      </c>
      <c r="J9" s="130"/>
      <c r="K9" s="130"/>
      <c r="L9" s="130"/>
      <c r="M9" s="130"/>
      <c r="N9" s="130"/>
      <c r="O9" s="130"/>
      <c r="P9" s="131" t="s">
        <v>6</v>
      </c>
    </row>
    <row r="10" spans="1:16" s="1" customFormat="1" ht="12.75" customHeight="1">
      <c r="A10" s="130"/>
      <c r="B10" s="116"/>
      <c r="C10" s="126" t="s">
        <v>7</v>
      </c>
      <c r="D10" s="128" t="s">
        <v>107</v>
      </c>
      <c r="E10" s="128" t="s">
        <v>108</v>
      </c>
      <c r="F10" s="126" t="s">
        <v>38</v>
      </c>
      <c r="G10" s="126" t="s">
        <v>105</v>
      </c>
      <c r="H10" s="126" t="s">
        <v>106</v>
      </c>
      <c r="I10" s="128" t="s">
        <v>109</v>
      </c>
      <c r="J10" s="119" t="s">
        <v>105</v>
      </c>
      <c r="K10" s="120"/>
      <c r="L10" s="121"/>
      <c r="M10" s="119" t="s">
        <v>106</v>
      </c>
      <c r="N10" s="120"/>
      <c r="O10" s="121"/>
      <c r="P10" s="132"/>
    </row>
    <row r="11" spans="1:16" s="1" customFormat="1" ht="12.75">
      <c r="A11" s="130"/>
      <c r="B11" s="116"/>
      <c r="C11" s="127"/>
      <c r="D11" s="129"/>
      <c r="E11" s="129"/>
      <c r="F11" s="127"/>
      <c r="G11" s="127"/>
      <c r="H11" s="127"/>
      <c r="I11" s="129"/>
      <c r="J11" s="72" t="s">
        <v>8</v>
      </c>
      <c r="K11" s="56" t="s">
        <v>9</v>
      </c>
      <c r="L11" s="56" t="s">
        <v>10</v>
      </c>
      <c r="M11" s="56" t="s">
        <v>8</v>
      </c>
      <c r="N11" s="56" t="s">
        <v>9</v>
      </c>
      <c r="O11" s="56" t="s">
        <v>10</v>
      </c>
      <c r="P11" s="133"/>
    </row>
    <row r="12" spans="1:16" s="33" customFormat="1" ht="12.75">
      <c r="A12" s="30">
        <v>1</v>
      </c>
      <c r="B12" s="30" t="s">
        <v>11</v>
      </c>
      <c r="C12" s="31">
        <v>2</v>
      </c>
      <c r="D12" s="31" t="s">
        <v>66</v>
      </c>
      <c r="E12" s="31"/>
      <c r="F12" s="32">
        <f>G12+H12</f>
        <v>16</v>
      </c>
      <c r="G12" s="32">
        <v>7</v>
      </c>
      <c r="H12" s="31">
        <v>9</v>
      </c>
      <c r="I12" s="31">
        <v>60</v>
      </c>
      <c r="J12" s="32">
        <v>10</v>
      </c>
      <c r="K12" s="32">
        <v>20</v>
      </c>
      <c r="L12" s="32">
        <v>0</v>
      </c>
      <c r="M12" s="32">
        <v>15</v>
      </c>
      <c r="N12" s="32">
        <v>15</v>
      </c>
      <c r="O12" s="32">
        <v>0</v>
      </c>
      <c r="P12" s="30"/>
    </row>
    <row r="13" spans="1:16" s="33" customFormat="1" ht="12.75">
      <c r="A13" s="30">
        <v>2</v>
      </c>
      <c r="B13" s="30" t="s">
        <v>12</v>
      </c>
      <c r="C13" s="32">
        <v>2</v>
      </c>
      <c r="D13" s="31" t="s">
        <v>66</v>
      </c>
      <c r="E13" s="32"/>
      <c r="F13" s="32">
        <f aca="true" t="shared" si="0" ref="F13:F23">G13+H13</f>
        <v>15</v>
      </c>
      <c r="G13" s="32">
        <v>7</v>
      </c>
      <c r="H13" s="32">
        <v>8</v>
      </c>
      <c r="I13" s="32">
        <v>60</v>
      </c>
      <c r="J13" s="32">
        <v>10</v>
      </c>
      <c r="K13" s="32">
        <v>20</v>
      </c>
      <c r="L13" s="32">
        <v>0</v>
      </c>
      <c r="M13" s="32">
        <v>10</v>
      </c>
      <c r="N13" s="32">
        <v>20</v>
      </c>
      <c r="O13" s="32">
        <v>0</v>
      </c>
      <c r="P13" s="30"/>
    </row>
    <row r="14" spans="1:16" s="33" customFormat="1" ht="12.75">
      <c r="A14" s="30">
        <v>3</v>
      </c>
      <c r="B14" s="30" t="s">
        <v>15</v>
      </c>
      <c r="C14" s="32">
        <v>1</v>
      </c>
      <c r="D14" s="34"/>
      <c r="E14" s="32"/>
      <c r="F14" s="32">
        <f t="shared" si="0"/>
        <v>6</v>
      </c>
      <c r="G14" s="32">
        <v>6</v>
      </c>
      <c r="H14" s="32"/>
      <c r="I14" s="32">
        <v>34</v>
      </c>
      <c r="J14" s="32">
        <v>34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0"/>
    </row>
    <row r="15" spans="1:16" s="24" customFormat="1" ht="12.75">
      <c r="A15" s="21">
        <v>4</v>
      </c>
      <c r="B15" s="21" t="s">
        <v>44</v>
      </c>
      <c r="C15" s="22">
        <v>2</v>
      </c>
      <c r="D15" s="22"/>
      <c r="E15" s="22"/>
      <c r="F15" s="62">
        <f t="shared" si="0"/>
        <v>5</v>
      </c>
      <c r="G15" s="22"/>
      <c r="H15" s="22">
        <v>5</v>
      </c>
      <c r="I15" s="22">
        <v>30</v>
      </c>
      <c r="J15" s="22">
        <v>0</v>
      </c>
      <c r="K15" s="22">
        <v>0</v>
      </c>
      <c r="L15" s="22">
        <v>0</v>
      </c>
      <c r="M15" s="22">
        <v>30</v>
      </c>
      <c r="N15" s="22">
        <v>0</v>
      </c>
      <c r="O15" s="22">
        <v>0</v>
      </c>
      <c r="P15" s="21"/>
    </row>
    <row r="16" spans="1:16" s="38" customFormat="1" ht="12.75">
      <c r="A16" s="35">
        <v>5</v>
      </c>
      <c r="B16" s="35" t="s">
        <v>45</v>
      </c>
      <c r="C16" s="36">
        <v>2</v>
      </c>
      <c r="D16" s="37"/>
      <c r="E16" s="36"/>
      <c r="F16" s="115">
        <f t="shared" si="0"/>
        <v>2</v>
      </c>
      <c r="G16" s="36"/>
      <c r="H16" s="36">
        <v>2</v>
      </c>
      <c r="I16" s="36">
        <v>9</v>
      </c>
      <c r="J16" s="36">
        <v>0</v>
      </c>
      <c r="K16" s="36">
        <v>0</v>
      </c>
      <c r="L16" s="36">
        <v>0</v>
      </c>
      <c r="M16" s="36">
        <v>9</v>
      </c>
      <c r="N16" s="36">
        <v>0</v>
      </c>
      <c r="O16" s="36">
        <v>0</v>
      </c>
      <c r="P16" s="35"/>
    </row>
    <row r="17" spans="1:16" s="38" customFormat="1" ht="12.75">
      <c r="A17" s="35">
        <v>6</v>
      </c>
      <c r="B17" s="35" t="s">
        <v>130</v>
      </c>
      <c r="C17" s="36"/>
      <c r="D17" s="37">
        <v>2</v>
      </c>
      <c r="E17" s="36"/>
      <c r="F17" s="115">
        <f t="shared" si="0"/>
        <v>2</v>
      </c>
      <c r="G17" s="36"/>
      <c r="H17" s="36">
        <v>2</v>
      </c>
      <c r="I17" s="36">
        <v>25</v>
      </c>
      <c r="J17" s="36">
        <v>0</v>
      </c>
      <c r="K17" s="36">
        <v>0</v>
      </c>
      <c r="L17" s="36">
        <v>0</v>
      </c>
      <c r="M17" s="36">
        <v>25</v>
      </c>
      <c r="N17" s="36">
        <v>0</v>
      </c>
      <c r="O17" s="36">
        <v>0</v>
      </c>
      <c r="P17" s="35"/>
    </row>
    <row r="18" spans="1:16" s="38" customFormat="1" ht="12.75">
      <c r="A18" s="35">
        <v>7</v>
      </c>
      <c r="B18" s="35" t="s">
        <v>14</v>
      </c>
      <c r="C18" s="36">
        <v>1</v>
      </c>
      <c r="D18" s="37"/>
      <c r="E18" s="36"/>
      <c r="F18" s="115">
        <f t="shared" si="0"/>
        <v>3</v>
      </c>
      <c r="G18" s="36">
        <v>3</v>
      </c>
      <c r="H18" s="36"/>
      <c r="I18" s="36">
        <v>26</v>
      </c>
      <c r="J18" s="36">
        <v>26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5"/>
    </row>
    <row r="19" spans="1:16" s="29" customFormat="1" ht="12.75">
      <c r="A19" s="35">
        <v>8</v>
      </c>
      <c r="B19" s="35" t="s">
        <v>13</v>
      </c>
      <c r="C19" s="36"/>
      <c r="D19" s="36">
        <v>1</v>
      </c>
      <c r="E19" s="36"/>
      <c r="F19" s="115">
        <f t="shared" si="0"/>
        <v>2</v>
      </c>
      <c r="G19" s="36">
        <v>2</v>
      </c>
      <c r="H19" s="36"/>
      <c r="I19" s="36">
        <v>30</v>
      </c>
      <c r="J19" s="39">
        <v>0</v>
      </c>
      <c r="K19" s="39">
        <v>0</v>
      </c>
      <c r="L19" s="39">
        <v>30</v>
      </c>
      <c r="M19" s="39">
        <v>0</v>
      </c>
      <c r="N19" s="39">
        <v>0</v>
      </c>
      <c r="O19" s="39">
        <v>0</v>
      </c>
      <c r="P19" s="35"/>
    </row>
    <row r="20" spans="1:16" s="29" customFormat="1" ht="12.75">
      <c r="A20" s="47">
        <v>9</v>
      </c>
      <c r="B20" s="48" t="s">
        <v>61</v>
      </c>
      <c r="C20" s="49"/>
      <c r="D20" s="49" t="s">
        <v>66</v>
      </c>
      <c r="E20" s="49"/>
      <c r="F20" s="115">
        <f t="shared" si="0"/>
        <v>2</v>
      </c>
      <c r="G20" s="49">
        <v>0</v>
      </c>
      <c r="H20" s="50">
        <v>2</v>
      </c>
      <c r="I20" s="49">
        <v>44</v>
      </c>
      <c r="J20" s="50">
        <v>0</v>
      </c>
      <c r="K20" s="50">
        <v>22</v>
      </c>
      <c r="L20" s="50">
        <v>0</v>
      </c>
      <c r="M20" s="50">
        <v>0</v>
      </c>
      <c r="N20" s="50">
        <v>22</v>
      </c>
      <c r="O20" s="50">
        <v>0</v>
      </c>
      <c r="P20" s="3"/>
    </row>
    <row r="21" spans="1:16" ht="12.75">
      <c r="A21" s="26">
        <v>10</v>
      </c>
      <c r="B21" s="3" t="s">
        <v>49</v>
      </c>
      <c r="C21" s="42"/>
      <c r="D21" s="4">
        <v>2</v>
      </c>
      <c r="E21" s="42"/>
      <c r="F21" s="17">
        <f t="shared" si="0"/>
        <v>1</v>
      </c>
      <c r="G21" s="17"/>
      <c r="H21" s="4">
        <v>1</v>
      </c>
      <c r="I21" s="42">
        <v>9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9</v>
      </c>
      <c r="P21" s="27"/>
    </row>
    <row r="22" spans="1:16" s="103" customFormat="1" ht="24">
      <c r="A22" s="109">
        <v>11</v>
      </c>
      <c r="B22" s="110" t="s">
        <v>31</v>
      </c>
      <c r="C22" s="111"/>
      <c r="D22" s="112">
        <v>1</v>
      </c>
      <c r="E22" s="111"/>
      <c r="F22" s="73">
        <f t="shared" si="0"/>
        <v>2</v>
      </c>
      <c r="G22" s="111">
        <v>2</v>
      </c>
      <c r="H22" s="111"/>
      <c r="I22" s="111">
        <v>10</v>
      </c>
      <c r="J22" s="113">
        <v>10</v>
      </c>
      <c r="K22" s="113">
        <v>0</v>
      </c>
      <c r="L22" s="113">
        <v>0</v>
      </c>
      <c r="M22" s="113">
        <v>0</v>
      </c>
      <c r="N22" s="113">
        <v>0</v>
      </c>
      <c r="O22" s="113">
        <v>0</v>
      </c>
      <c r="P22" s="114"/>
    </row>
    <row r="23" spans="1:16" s="57" customFormat="1" ht="25.5">
      <c r="A23" s="54">
        <v>12</v>
      </c>
      <c r="B23" s="55" t="s">
        <v>65</v>
      </c>
      <c r="C23" s="56">
        <v>1</v>
      </c>
      <c r="D23" s="73">
        <v>1</v>
      </c>
      <c r="E23" s="56"/>
      <c r="F23" s="73">
        <f t="shared" si="0"/>
        <v>4</v>
      </c>
      <c r="G23" s="56">
        <v>4</v>
      </c>
      <c r="H23" s="56"/>
      <c r="I23" s="56">
        <v>14</v>
      </c>
      <c r="J23" s="56">
        <v>10</v>
      </c>
      <c r="K23" s="56">
        <v>4</v>
      </c>
      <c r="L23" s="56">
        <v>0</v>
      </c>
      <c r="M23" s="56">
        <v>0</v>
      </c>
      <c r="N23" s="56">
        <v>0</v>
      </c>
      <c r="O23" s="56">
        <v>0</v>
      </c>
      <c r="P23" s="54"/>
    </row>
    <row r="24" spans="1:16" s="13" customFormat="1" ht="12.75">
      <c r="A24" s="11"/>
      <c r="B24" s="11" t="s">
        <v>16</v>
      </c>
      <c r="C24" s="12">
        <f>COUNT(C12:C23)</f>
        <v>7</v>
      </c>
      <c r="D24" s="11"/>
      <c r="E24" s="11"/>
      <c r="F24" s="12">
        <f aca="true" t="shared" si="1" ref="F24:O24">SUM(F12:F23)</f>
        <v>60</v>
      </c>
      <c r="G24" s="12">
        <f t="shared" si="1"/>
        <v>31</v>
      </c>
      <c r="H24" s="12">
        <f t="shared" si="1"/>
        <v>29</v>
      </c>
      <c r="I24" s="12">
        <f t="shared" si="1"/>
        <v>351</v>
      </c>
      <c r="J24" s="12">
        <f t="shared" si="1"/>
        <v>100</v>
      </c>
      <c r="K24" s="12">
        <f t="shared" si="1"/>
        <v>66</v>
      </c>
      <c r="L24" s="12">
        <f t="shared" si="1"/>
        <v>30</v>
      </c>
      <c r="M24" s="12">
        <f t="shared" si="1"/>
        <v>89</v>
      </c>
      <c r="N24" s="12">
        <f t="shared" si="1"/>
        <v>57</v>
      </c>
      <c r="O24" s="12">
        <f t="shared" si="1"/>
        <v>9</v>
      </c>
      <c r="P24" s="11"/>
    </row>
    <row r="25" spans="1:16" s="13" customFormat="1" ht="12.75">
      <c r="A25" s="14"/>
      <c r="B25" s="18" t="s">
        <v>34</v>
      </c>
      <c r="C25" s="19"/>
      <c r="D25" s="19"/>
      <c r="E25" s="19"/>
      <c r="F25" s="19"/>
      <c r="G25" s="19"/>
      <c r="H25" s="19"/>
      <c r="J25" s="134">
        <f>SUM(J24:L24)</f>
        <v>196</v>
      </c>
      <c r="K25" s="134"/>
      <c r="L25" s="134"/>
      <c r="M25" s="134">
        <f>SUM(M24:O24)</f>
        <v>155</v>
      </c>
      <c r="N25" s="134"/>
      <c r="O25" s="134"/>
      <c r="P25" s="14"/>
    </row>
    <row r="26" spans="1:16" s="13" customFormat="1" ht="12.75">
      <c r="A26" s="14"/>
      <c r="B26" s="86" t="s">
        <v>114</v>
      </c>
      <c r="C26" s="19"/>
      <c r="D26" s="19"/>
      <c r="E26" s="19"/>
      <c r="F26" s="87">
        <f>SUM(F12:F23)</f>
        <v>60</v>
      </c>
      <c r="G26" s="87">
        <f>SUM(G12:G23)</f>
        <v>31</v>
      </c>
      <c r="H26" s="87">
        <f>SUM(H12:H23)</f>
        <v>29</v>
      </c>
      <c r="J26" s="64"/>
      <c r="K26" s="64"/>
      <c r="L26" s="64"/>
      <c r="M26" s="64"/>
      <c r="N26" s="64"/>
      <c r="O26" s="64"/>
      <c r="P26" s="14"/>
    </row>
    <row r="27" spans="1:16" s="13" customFormat="1" ht="12.75">
      <c r="A27" s="14"/>
      <c r="B27" s="68"/>
      <c r="C27" s="19"/>
      <c r="D27" s="19"/>
      <c r="E27" s="19"/>
      <c r="F27" s="68"/>
      <c r="G27" s="68"/>
      <c r="H27" s="68"/>
      <c r="I27" s="69"/>
      <c r="J27" s="69"/>
      <c r="K27" s="64"/>
      <c r="L27" s="64"/>
      <c r="M27" s="64"/>
      <c r="N27" s="64"/>
      <c r="O27" s="64"/>
      <c r="P27" s="14"/>
    </row>
    <row r="28" spans="2:15" s="1" customFormat="1" ht="12.75">
      <c r="B28" s="83" t="s">
        <v>46</v>
      </c>
      <c r="C28" s="84"/>
      <c r="D28" s="84"/>
      <c r="E28" s="84"/>
      <c r="F28"/>
      <c r="G28"/>
      <c r="H28"/>
      <c r="I28"/>
      <c r="J28"/>
      <c r="K28"/>
      <c r="L28"/>
      <c r="M28"/>
      <c r="N28"/>
      <c r="O28"/>
    </row>
    <row r="29" spans="2:15" ht="12.75">
      <c r="B29" s="40" t="s">
        <v>36</v>
      </c>
      <c r="C29" s="40"/>
      <c r="D29" s="40"/>
      <c r="E29" s="40"/>
      <c r="F29" s="40">
        <f>SUM(F12:F14)</f>
        <v>37</v>
      </c>
      <c r="G29" s="40"/>
      <c r="H29" s="40"/>
      <c r="I29" s="40">
        <f aca="true" t="shared" si="2" ref="I29:O29">SUM(I12:I14)</f>
        <v>154</v>
      </c>
      <c r="J29" s="40">
        <f t="shared" si="2"/>
        <v>54</v>
      </c>
      <c r="K29" s="40">
        <f t="shared" si="2"/>
        <v>40</v>
      </c>
      <c r="L29" s="40">
        <f t="shared" si="2"/>
        <v>0</v>
      </c>
      <c r="M29" s="40">
        <f t="shared" si="2"/>
        <v>25</v>
      </c>
      <c r="N29" s="40">
        <f t="shared" si="2"/>
        <v>35</v>
      </c>
      <c r="O29" s="40">
        <f t="shared" si="2"/>
        <v>0</v>
      </c>
    </row>
    <row r="30" spans="2:15" ht="12.75">
      <c r="B30" s="25" t="s">
        <v>37</v>
      </c>
      <c r="C30" s="25"/>
      <c r="D30" s="25"/>
      <c r="E30" s="25"/>
      <c r="F30" s="25">
        <f>SUM(F15:F15)</f>
        <v>5</v>
      </c>
      <c r="G30" s="25"/>
      <c r="H30" s="25"/>
      <c r="I30" s="25">
        <f aca="true" t="shared" si="3" ref="I30:O30">SUM(I15:I15)</f>
        <v>30</v>
      </c>
      <c r="J30" s="25">
        <f t="shared" si="3"/>
        <v>0</v>
      </c>
      <c r="K30" s="25">
        <f t="shared" si="3"/>
        <v>0</v>
      </c>
      <c r="L30" s="25">
        <f t="shared" si="3"/>
        <v>0</v>
      </c>
      <c r="M30" s="25">
        <f t="shared" si="3"/>
        <v>30</v>
      </c>
      <c r="N30" s="25">
        <f t="shared" si="3"/>
        <v>0</v>
      </c>
      <c r="O30" s="25">
        <f t="shared" si="3"/>
        <v>0</v>
      </c>
    </row>
    <row r="31" spans="2:15" s="40" customFormat="1" ht="12.75">
      <c r="B31" s="41" t="s">
        <v>59</v>
      </c>
      <c r="C31" s="41"/>
      <c r="D31" s="41"/>
      <c r="E31" s="41"/>
      <c r="F31" s="41">
        <f>SUM(F16:F18)</f>
        <v>7</v>
      </c>
      <c r="G31" s="41"/>
      <c r="H31" s="41"/>
      <c r="I31" s="41">
        <f aca="true" t="shared" si="4" ref="I31:O31">+SUM(I16:I18)</f>
        <v>60</v>
      </c>
      <c r="J31" s="41">
        <f t="shared" si="4"/>
        <v>26</v>
      </c>
      <c r="K31" s="41">
        <f t="shared" si="4"/>
        <v>0</v>
      </c>
      <c r="L31" s="41">
        <f t="shared" si="4"/>
        <v>0</v>
      </c>
      <c r="M31" s="41">
        <f t="shared" si="4"/>
        <v>34</v>
      </c>
      <c r="N31" s="41">
        <f t="shared" si="4"/>
        <v>0</v>
      </c>
      <c r="O31" s="41">
        <f t="shared" si="4"/>
        <v>0</v>
      </c>
    </row>
    <row r="32" spans="2:15" s="25" customFormat="1" ht="12.75">
      <c r="B32" s="41" t="s">
        <v>13</v>
      </c>
      <c r="C32" s="41"/>
      <c r="D32" s="41"/>
      <c r="E32" s="41"/>
      <c r="F32" s="41">
        <f>SUM(F19:F19)</f>
        <v>2</v>
      </c>
      <c r="G32" s="41"/>
      <c r="H32" s="41"/>
      <c r="I32" s="41">
        <f aca="true" t="shared" si="5" ref="I32:O33">SUM(I19:I19)</f>
        <v>30</v>
      </c>
      <c r="J32" s="41">
        <f t="shared" si="5"/>
        <v>0</v>
      </c>
      <c r="K32" s="41">
        <f t="shared" si="5"/>
        <v>0</v>
      </c>
      <c r="L32" s="41">
        <f t="shared" si="5"/>
        <v>30</v>
      </c>
      <c r="M32" s="41">
        <f t="shared" si="5"/>
        <v>0</v>
      </c>
      <c r="N32" s="41">
        <f t="shared" si="5"/>
        <v>0</v>
      </c>
      <c r="O32" s="41">
        <f t="shared" si="5"/>
        <v>0</v>
      </c>
    </row>
    <row r="33" spans="2:15" s="41" customFormat="1" ht="12.75">
      <c r="B33" s="51" t="s">
        <v>64</v>
      </c>
      <c r="C33" s="51"/>
      <c r="D33" s="51"/>
      <c r="E33" s="51"/>
      <c r="F33" s="51">
        <f>SUM(F20:F20)</f>
        <v>2</v>
      </c>
      <c r="G33" s="51"/>
      <c r="H33" s="51"/>
      <c r="I33" s="51">
        <f t="shared" si="5"/>
        <v>44</v>
      </c>
      <c r="J33" s="51">
        <f t="shared" si="5"/>
        <v>0</v>
      </c>
      <c r="K33" s="51">
        <f t="shared" si="5"/>
        <v>22</v>
      </c>
      <c r="L33" s="51">
        <f t="shared" si="5"/>
        <v>0</v>
      </c>
      <c r="M33" s="51">
        <f t="shared" si="5"/>
        <v>0</v>
      </c>
      <c r="N33" s="51">
        <f t="shared" si="5"/>
        <v>22</v>
      </c>
      <c r="O33" s="51">
        <f t="shared" si="5"/>
        <v>0</v>
      </c>
    </row>
    <row r="34" spans="2:15" s="41" customFormat="1" ht="12.75">
      <c r="B34" s="45" t="s">
        <v>38</v>
      </c>
      <c r="C34"/>
      <c r="D34"/>
      <c r="E34"/>
      <c r="F34">
        <f>SUM(F29:F33)</f>
        <v>53</v>
      </c>
      <c r="G34"/>
      <c r="H34"/>
      <c r="I34">
        <f aca="true" t="shared" si="6" ref="I34:O34">SUM(I29:I33)</f>
        <v>318</v>
      </c>
      <c r="J34">
        <f t="shared" si="6"/>
        <v>80</v>
      </c>
      <c r="K34">
        <f t="shared" si="6"/>
        <v>62</v>
      </c>
      <c r="L34">
        <f t="shared" si="6"/>
        <v>30</v>
      </c>
      <c r="M34">
        <f t="shared" si="6"/>
        <v>89</v>
      </c>
      <c r="N34">
        <f t="shared" si="6"/>
        <v>57</v>
      </c>
      <c r="O34">
        <f t="shared" si="6"/>
        <v>0</v>
      </c>
    </row>
    <row r="35" ht="12.75">
      <c r="A35" s="51"/>
    </row>
    <row r="39" spans="2:9" ht="12.75">
      <c r="B39" s="15" t="s">
        <v>103</v>
      </c>
      <c r="E39" s="20" t="s">
        <v>26</v>
      </c>
      <c r="F39" s="20" t="s">
        <v>0</v>
      </c>
      <c r="G39" s="20"/>
      <c r="H39" s="20"/>
      <c r="I39" s="20"/>
    </row>
    <row r="40" spans="2:9" ht="12.75">
      <c r="B40" t="s">
        <v>131</v>
      </c>
      <c r="E40" s="65">
        <f>I40/I43</f>
        <v>0.5</v>
      </c>
      <c r="F40" s="20" t="s">
        <v>27</v>
      </c>
      <c r="G40" s="20"/>
      <c r="H40" s="20"/>
      <c r="I40" s="20">
        <f>J68+M68</f>
        <v>200</v>
      </c>
    </row>
    <row r="41" spans="2:9" ht="12.75">
      <c r="B41" t="s">
        <v>33</v>
      </c>
      <c r="E41" s="65">
        <f>I41/I43</f>
        <v>0.4525</v>
      </c>
      <c r="F41" s="20" t="s">
        <v>28</v>
      </c>
      <c r="G41" s="20"/>
      <c r="H41" s="20"/>
      <c r="I41" s="20">
        <f>K68+N68</f>
        <v>181</v>
      </c>
    </row>
    <row r="42" spans="2:9" ht="12.75">
      <c r="B42" t="s">
        <v>17</v>
      </c>
      <c r="E42" s="65">
        <f>I42/I43</f>
        <v>0.0475</v>
      </c>
      <c r="F42" s="20" t="s">
        <v>29</v>
      </c>
      <c r="G42" s="20"/>
      <c r="H42" s="20"/>
      <c r="I42" s="20">
        <f>L68+O68</f>
        <v>19</v>
      </c>
    </row>
    <row r="43" spans="2:9" ht="12.75">
      <c r="B43" t="s">
        <v>43</v>
      </c>
      <c r="E43" s="65">
        <f>SUM(E40:E42)</f>
        <v>1</v>
      </c>
      <c r="F43" s="20" t="s">
        <v>2</v>
      </c>
      <c r="G43" s="20"/>
      <c r="H43" s="20"/>
      <c r="I43" s="20">
        <f>SUM(I40:I42)</f>
        <v>400</v>
      </c>
    </row>
    <row r="44" ht="12.75">
      <c r="B44" t="s">
        <v>129</v>
      </c>
    </row>
    <row r="45" spans="1:16" ht="12.75" customHeight="1">
      <c r="A45" s="130" t="s">
        <v>22</v>
      </c>
      <c r="B45" s="130" t="s">
        <v>3</v>
      </c>
      <c r="C45" s="122" t="s">
        <v>110</v>
      </c>
      <c r="D45" s="122"/>
      <c r="E45" s="122"/>
      <c r="F45" s="123" t="s">
        <v>4</v>
      </c>
      <c r="G45" s="124"/>
      <c r="H45" s="125"/>
      <c r="I45" s="122" t="s">
        <v>5</v>
      </c>
      <c r="J45" s="130"/>
      <c r="K45" s="130"/>
      <c r="L45" s="130"/>
      <c r="M45" s="130"/>
      <c r="N45" s="130"/>
      <c r="O45" s="130"/>
      <c r="P45" s="131" t="s">
        <v>6</v>
      </c>
    </row>
    <row r="46" spans="1:16" ht="12.75" customHeight="1">
      <c r="A46" s="130"/>
      <c r="B46" s="116"/>
      <c r="C46" s="126" t="s">
        <v>7</v>
      </c>
      <c r="D46" s="128" t="s">
        <v>107</v>
      </c>
      <c r="E46" s="128" t="s">
        <v>108</v>
      </c>
      <c r="F46" s="126" t="s">
        <v>38</v>
      </c>
      <c r="G46" s="126" t="s">
        <v>111</v>
      </c>
      <c r="H46" s="126" t="s">
        <v>112</v>
      </c>
      <c r="I46" s="128" t="s">
        <v>109</v>
      </c>
      <c r="J46" s="119" t="s">
        <v>111</v>
      </c>
      <c r="K46" s="120"/>
      <c r="L46" s="121"/>
      <c r="M46" s="119" t="s">
        <v>112</v>
      </c>
      <c r="N46" s="120"/>
      <c r="O46" s="121"/>
      <c r="P46" s="132"/>
    </row>
    <row r="47" spans="1:16" ht="12.75">
      <c r="A47" s="130"/>
      <c r="B47" s="116"/>
      <c r="C47" s="127"/>
      <c r="D47" s="129"/>
      <c r="E47" s="129"/>
      <c r="F47" s="127"/>
      <c r="G47" s="127"/>
      <c r="H47" s="127"/>
      <c r="I47" s="129"/>
      <c r="J47" s="72" t="s">
        <v>8</v>
      </c>
      <c r="K47" s="56" t="s">
        <v>9</v>
      </c>
      <c r="L47" s="56" t="s">
        <v>10</v>
      </c>
      <c r="M47" s="56" t="s">
        <v>8</v>
      </c>
      <c r="N47" s="56" t="s">
        <v>9</v>
      </c>
      <c r="O47" s="56" t="s">
        <v>10</v>
      </c>
      <c r="P47" s="133"/>
    </row>
    <row r="48" spans="1:16" ht="12.75">
      <c r="A48" s="30">
        <v>1</v>
      </c>
      <c r="B48" s="74" t="s">
        <v>50</v>
      </c>
      <c r="C48" s="31">
        <v>4</v>
      </c>
      <c r="D48" s="31" t="s">
        <v>67</v>
      </c>
      <c r="E48" s="31"/>
      <c r="F48" s="32">
        <f>G48+H48</f>
        <v>15</v>
      </c>
      <c r="G48" s="32">
        <v>6</v>
      </c>
      <c r="H48" s="31">
        <v>9</v>
      </c>
      <c r="I48" s="31">
        <v>60</v>
      </c>
      <c r="J48" s="32">
        <v>10</v>
      </c>
      <c r="K48" s="32">
        <v>20</v>
      </c>
      <c r="L48" s="32">
        <v>0</v>
      </c>
      <c r="M48" s="32">
        <v>10</v>
      </c>
      <c r="N48" s="32">
        <v>20</v>
      </c>
      <c r="O48" s="32">
        <v>0</v>
      </c>
      <c r="P48" s="30"/>
    </row>
    <row r="49" spans="1:16" ht="12.75">
      <c r="A49" s="30">
        <v>2</v>
      </c>
      <c r="B49" s="30" t="s">
        <v>18</v>
      </c>
      <c r="C49" s="32">
        <v>4</v>
      </c>
      <c r="D49" s="31">
        <v>4</v>
      </c>
      <c r="E49" s="32"/>
      <c r="F49" s="32">
        <f aca="true" t="shared" si="7" ref="F49:F57">G49+H49</f>
        <v>5</v>
      </c>
      <c r="G49" s="32"/>
      <c r="H49" s="32">
        <v>5</v>
      </c>
      <c r="I49" s="32">
        <v>30</v>
      </c>
      <c r="J49" s="32">
        <v>0</v>
      </c>
      <c r="K49" s="32">
        <v>0</v>
      </c>
      <c r="L49" s="32">
        <v>0</v>
      </c>
      <c r="M49" s="32">
        <v>10</v>
      </c>
      <c r="N49" s="32">
        <v>10</v>
      </c>
      <c r="O49" s="32">
        <v>10</v>
      </c>
      <c r="P49" s="30"/>
    </row>
    <row r="50" spans="1:16" ht="12.75">
      <c r="A50" s="30">
        <v>3</v>
      </c>
      <c r="B50" s="30" t="s">
        <v>48</v>
      </c>
      <c r="C50" s="32">
        <v>3</v>
      </c>
      <c r="D50" s="31">
        <v>3</v>
      </c>
      <c r="E50" s="32"/>
      <c r="F50" s="32">
        <f t="shared" si="7"/>
        <v>6</v>
      </c>
      <c r="G50" s="32">
        <v>6</v>
      </c>
      <c r="H50" s="32"/>
      <c r="I50" s="32">
        <v>30</v>
      </c>
      <c r="J50" s="32">
        <v>10</v>
      </c>
      <c r="K50" s="32">
        <v>20</v>
      </c>
      <c r="L50" s="32">
        <v>0</v>
      </c>
      <c r="M50" s="32">
        <v>0</v>
      </c>
      <c r="N50" s="32">
        <v>0</v>
      </c>
      <c r="O50" s="32">
        <v>0</v>
      </c>
      <c r="P50" s="30"/>
    </row>
    <row r="51" spans="1:16" ht="12.75">
      <c r="A51" s="30">
        <v>4</v>
      </c>
      <c r="B51" s="30" t="s">
        <v>47</v>
      </c>
      <c r="C51" s="32">
        <v>3</v>
      </c>
      <c r="D51" s="32"/>
      <c r="E51" s="32"/>
      <c r="F51" s="32">
        <f t="shared" si="7"/>
        <v>4</v>
      </c>
      <c r="G51" s="32">
        <v>4</v>
      </c>
      <c r="H51" s="32"/>
      <c r="I51" s="32">
        <v>30</v>
      </c>
      <c r="J51" s="32">
        <v>30</v>
      </c>
      <c r="K51" s="32">
        <v>0</v>
      </c>
      <c r="L51" s="32">
        <v>0</v>
      </c>
      <c r="M51" s="32">
        <v>0</v>
      </c>
      <c r="N51" s="32">
        <v>0</v>
      </c>
      <c r="O51" s="32">
        <v>0</v>
      </c>
      <c r="P51" s="30"/>
    </row>
    <row r="52" spans="1:16" ht="12.75">
      <c r="A52" s="21">
        <v>5</v>
      </c>
      <c r="B52" s="21" t="s">
        <v>55</v>
      </c>
      <c r="C52" s="22">
        <v>3</v>
      </c>
      <c r="D52" s="22">
        <v>3</v>
      </c>
      <c r="E52" s="22"/>
      <c r="F52" s="22">
        <f t="shared" si="7"/>
        <v>4</v>
      </c>
      <c r="G52" s="22">
        <v>4</v>
      </c>
      <c r="H52" s="22"/>
      <c r="I52" s="22">
        <v>30</v>
      </c>
      <c r="J52" s="22">
        <v>20</v>
      </c>
      <c r="K52" s="22">
        <v>10</v>
      </c>
      <c r="L52" s="22">
        <v>0</v>
      </c>
      <c r="M52" s="22">
        <v>0</v>
      </c>
      <c r="N52" s="22">
        <v>0</v>
      </c>
      <c r="O52" s="22">
        <v>0</v>
      </c>
      <c r="P52" s="21"/>
    </row>
    <row r="53" spans="1:16" ht="12.75">
      <c r="A53" s="21">
        <v>6</v>
      </c>
      <c r="B53" s="21" t="s">
        <v>63</v>
      </c>
      <c r="C53" s="22">
        <v>4</v>
      </c>
      <c r="D53" s="22"/>
      <c r="E53" s="22"/>
      <c r="F53" s="22">
        <f t="shared" si="7"/>
        <v>4</v>
      </c>
      <c r="G53" s="22"/>
      <c r="H53" s="22">
        <v>4</v>
      </c>
      <c r="I53" s="22">
        <v>30</v>
      </c>
      <c r="J53" s="23">
        <v>0</v>
      </c>
      <c r="K53" s="23">
        <v>0</v>
      </c>
      <c r="L53" s="23">
        <v>0</v>
      </c>
      <c r="M53" s="23">
        <v>30</v>
      </c>
      <c r="N53" s="23">
        <v>0</v>
      </c>
      <c r="O53" s="23">
        <v>0</v>
      </c>
      <c r="P53" s="21"/>
    </row>
    <row r="54" spans="1:16" ht="12.75">
      <c r="A54" s="35">
        <v>7</v>
      </c>
      <c r="B54" s="35" t="s">
        <v>20</v>
      </c>
      <c r="C54" s="36"/>
      <c r="D54" s="37"/>
      <c r="E54" s="36">
        <v>4</v>
      </c>
      <c r="F54" s="36">
        <f t="shared" si="7"/>
        <v>1</v>
      </c>
      <c r="G54" s="36"/>
      <c r="H54" s="36">
        <v>1</v>
      </c>
      <c r="I54" s="36">
        <v>0</v>
      </c>
      <c r="J54" s="36">
        <v>0</v>
      </c>
      <c r="K54" s="36">
        <v>0</v>
      </c>
      <c r="L54" s="36">
        <v>0</v>
      </c>
      <c r="M54" s="36">
        <v>0</v>
      </c>
      <c r="N54" s="36">
        <v>0</v>
      </c>
      <c r="O54" s="36">
        <v>0</v>
      </c>
      <c r="P54" s="35" t="s">
        <v>113</v>
      </c>
    </row>
    <row r="55" spans="1:16" ht="12.75">
      <c r="A55" s="27">
        <v>8</v>
      </c>
      <c r="B55" s="27" t="s">
        <v>19</v>
      </c>
      <c r="C55" s="17"/>
      <c r="D55" s="42"/>
      <c r="E55" s="17">
        <v>4</v>
      </c>
      <c r="F55" s="17">
        <f t="shared" si="7"/>
        <v>0</v>
      </c>
      <c r="G55" s="17"/>
      <c r="H55" s="17"/>
      <c r="I55" s="17">
        <v>15</v>
      </c>
      <c r="J55" s="28">
        <v>0</v>
      </c>
      <c r="K55" s="28">
        <v>0</v>
      </c>
      <c r="L55" s="28">
        <v>0</v>
      </c>
      <c r="M55" s="28">
        <v>0</v>
      </c>
      <c r="N55" s="28">
        <v>15</v>
      </c>
      <c r="O55" s="28">
        <v>0</v>
      </c>
      <c r="P55" s="35"/>
    </row>
    <row r="56" spans="1:16" ht="12.75">
      <c r="A56" s="47">
        <v>9</v>
      </c>
      <c r="B56" s="48" t="s">
        <v>61</v>
      </c>
      <c r="C56" s="49">
        <v>4</v>
      </c>
      <c r="D56" s="49" t="s">
        <v>67</v>
      </c>
      <c r="E56" s="49"/>
      <c r="F56" s="36">
        <f t="shared" si="7"/>
        <v>3</v>
      </c>
      <c r="G56" s="49">
        <v>0</v>
      </c>
      <c r="H56" s="49">
        <v>3</v>
      </c>
      <c r="I56" s="49">
        <v>46</v>
      </c>
      <c r="J56" s="50">
        <v>0</v>
      </c>
      <c r="K56" s="50">
        <v>23</v>
      </c>
      <c r="L56" s="50">
        <v>0</v>
      </c>
      <c r="M56" s="50">
        <v>0</v>
      </c>
      <c r="N56" s="50">
        <v>23</v>
      </c>
      <c r="O56" s="50">
        <v>0</v>
      </c>
      <c r="P56" s="47"/>
    </row>
    <row r="57" spans="1:16" ht="12.75">
      <c r="A57" s="3">
        <v>10</v>
      </c>
      <c r="B57" s="3" t="s">
        <v>57</v>
      </c>
      <c r="C57" s="2"/>
      <c r="D57" s="4">
        <v>3</v>
      </c>
      <c r="E57" s="2"/>
      <c r="F57" s="2">
        <f t="shared" si="7"/>
        <v>1</v>
      </c>
      <c r="G57" s="2">
        <v>1</v>
      </c>
      <c r="H57" s="2"/>
      <c r="I57" s="2">
        <v>9</v>
      </c>
      <c r="J57" s="2">
        <v>0</v>
      </c>
      <c r="K57" s="2">
        <v>0</v>
      </c>
      <c r="L57" s="2">
        <v>9</v>
      </c>
      <c r="M57" s="2">
        <v>0</v>
      </c>
      <c r="N57" s="2">
        <v>0</v>
      </c>
      <c r="O57" s="2">
        <v>0</v>
      </c>
      <c r="P57" s="3"/>
    </row>
    <row r="58" spans="1:16" ht="12.75">
      <c r="A58" s="3"/>
      <c r="B58" s="3"/>
      <c r="C58" s="2"/>
      <c r="D58" s="2"/>
      <c r="E58" s="2"/>
      <c r="F58" s="2"/>
      <c r="G58" s="2"/>
      <c r="H58" s="2"/>
      <c r="I58" s="2"/>
      <c r="J58" s="5"/>
      <c r="K58" s="5"/>
      <c r="L58" s="5"/>
      <c r="M58" s="5"/>
      <c r="N58" s="5"/>
      <c r="O58" s="5"/>
      <c r="P58" s="3"/>
    </row>
    <row r="59" spans="1:16" s="15" customFormat="1" ht="12.75">
      <c r="A59" s="11"/>
      <c r="B59" s="104" t="s">
        <v>39</v>
      </c>
      <c r="C59" s="12"/>
      <c r="D59" s="12"/>
      <c r="E59" s="12"/>
      <c r="F59" s="12"/>
      <c r="G59" s="12"/>
      <c r="H59" s="12"/>
      <c r="I59" s="12"/>
      <c r="J59" s="105"/>
      <c r="K59" s="105"/>
      <c r="L59" s="105"/>
      <c r="M59" s="105"/>
      <c r="N59" s="105"/>
      <c r="O59" s="105"/>
      <c r="P59" s="11"/>
    </row>
    <row r="60" spans="1:16" ht="12.75">
      <c r="A60" s="3">
        <v>11</v>
      </c>
      <c r="B60" s="3" t="s">
        <v>74</v>
      </c>
      <c r="C60" s="2">
        <v>3</v>
      </c>
      <c r="D60" s="2">
        <v>3</v>
      </c>
      <c r="E60" s="2"/>
      <c r="F60" s="2">
        <f aca="true" t="shared" si="8" ref="F60:F67">G60+H60</f>
        <v>4</v>
      </c>
      <c r="G60" s="2">
        <v>4</v>
      </c>
      <c r="H60" s="2"/>
      <c r="I60" s="2">
        <v>22</v>
      </c>
      <c r="J60" s="5">
        <v>16</v>
      </c>
      <c r="K60" s="5">
        <v>6</v>
      </c>
      <c r="L60" s="5">
        <v>0</v>
      </c>
      <c r="M60" s="5">
        <v>0</v>
      </c>
      <c r="N60" s="5">
        <v>0</v>
      </c>
      <c r="O60" s="5">
        <v>0</v>
      </c>
      <c r="P60" s="3"/>
    </row>
    <row r="61" spans="1:16" ht="12.75">
      <c r="A61" s="3">
        <v>12</v>
      </c>
      <c r="B61" s="3" t="s">
        <v>75</v>
      </c>
      <c r="C61" s="2"/>
      <c r="D61" s="2">
        <v>3</v>
      </c>
      <c r="E61" s="2"/>
      <c r="F61" s="2">
        <f t="shared" si="8"/>
        <v>2</v>
      </c>
      <c r="G61" s="2">
        <v>2</v>
      </c>
      <c r="H61" s="2"/>
      <c r="I61" s="2">
        <v>10</v>
      </c>
      <c r="J61" s="5">
        <v>10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3"/>
    </row>
    <row r="62" spans="1:16" ht="12.75">
      <c r="A62" s="3">
        <v>13</v>
      </c>
      <c r="B62" s="3" t="s">
        <v>76</v>
      </c>
      <c r="C62" s="17"/>
      <c r="D62" s="2">
        <v>3</v>
      </c>
      <c r="E62" s="17"/>
      <c r="F62" s="2">
        <f t="shared" si="8"/>
        <v>2</v>
      </c>
      <c r="G62" s="17">
        <v>2</v>
      </c>
      <c r="H62" s="17"/>
      <c r="I62" s="17">
        <v>10</v>
      </c>
      <c r="J62" s="28">
        <v>10</v>
      </c>
      <c r="K62" s="28">
        <v>0</v>
      </c>
      <c r="L62" s="28">
        <v>0</v>
      </c>
      <c r="M62" s="28">
        <v>0</v>
      </c>
      <c r="N62" s="28">
        <v>0</v>
      </c>
      <c r="O62" s="28">
        <v>0</v>
      </c>
      <c r="P62" s="3"/>
    </row>
    <row r="63" spans="1:16" ht="12.75">
      <c r="A63" s="3">
        <v>14</v>
      </c>
      <c r="B63" s="3" t="s">
        <v>78</v>
      </c>
      <c r="C63" s="17"/>
      <c r="D63" s="2">
        <v>3</v>
      </c>
      <c r="E63" s="17"/>
      <c r="F63" s="2">
        <f t="shared" si="8"/>
        <v>1</v>
      </c>
      <c r="G63" s="17">
        <v>1</v>
      </c>
      <c r="H63" s="17"/>
      <c r="I63" s="17">
        <v>10</v>
      </c>
      <c r="J63" s="28">
        <v>10</v>
      </c>
      <c r="K63" s="28">
        <v>0</v>
      </c>
      <c r="L63" s="28">
        <v>0</v>
      </c>
      <c r="M63" s="28">
        <v>0</v>
      </c>
      <c r="N63" s="28">
        <v>0</v>
      </c>
      <c r="O63" s="28">
        <v>0</v>
      </c>
      <c r="P63" s="21"/>
    </row>
    <row r="64" spans="1:16" ht="12.75">
      <c r="A64" s="3">
        <v>15</v>
      </c>
      <c r="B64" s="3" t="s">
        <v>77</v>
      </c>
      <c r="C64" s="17"/>
      <c r="D64" s="2">
        <v>4</v>
      </c>
      <c r="E64" s="17"/>
      <c r="F64" s="2">
        <f t="shared" si="8"/>
        <v>3</v>
      </c>
      <c r="G64" s="17"/>
      <c r="H64" s="17">
        <v>3</v>
      </c>
      <c r="I64" s="17">
        <v>32</v>
      </c>
      <c r="J64" s="28">
        <v>0</v>
      </c>
      <c r="K64" s="28">
        <v>0</v>
      </c>
      <c r="L64" s="28">
        <v>0</v>
      </c>
      <c r="M64" s="28">
        <v>16</v>
      </c>
      <c r="N64" s="28">
        <v>16</v>
      </c>
      <c r="O64" s="28">
        <v>0</v>
      </c>
      <c r="P64" s="21"/>
    </row>
    <row r="65" spans="1:16" ht="12.75">
      <c r="A65" s="3">
        <v>16</v>
      </c>
      <c r="B65" s="3" t="s">
        <v>79</v>
      </c>
      <c r="C65" s="2"/>
      <c r="D65" s="2">
        <v>4</v>
      </c>
      <c r="E65" s="2"/>
      <c r="F65" s="2">
        <f t="shared" si="8"/>
        <v>1</v>
      </c>
      <c r="G65" s="2"/>
      <c r="H65" s="2">
        <v>1</v>
      </c>
      <c r="I65" s="2">
        <v>12</v>
      </c>
      <c r="J65" s="5">
        <v>0</v>
      </c>
      <c r="K65" s="5">
        <v>0</v>
      </c>
      <c r="L65" s="5">
        <v>0</v>
      </c>
      <c r="M65" s="5">
        <v>6</v>
      </c>
      <c r="N65" s="5">
        <v>6</v>
      </c>
      <c r="O65" s="5">
        <v>0</v>
      </c>
      <c r="P65" s="3"/>
    </row>
    <row r="66" spans="1:16" ht="12.75">
      <c r="A66" s="27">
        <v>17</v>
      </c>
      <c r="B66" s="3" t="s">
        <v>80</v>
      </c>
      <c r="C66" s="2"/>
      <c r="D66" s="2">
        <v>4</v>
      </c>
      <c r="E66" s="2"/>
      <c r="F66" s="2">
        <f t="shared" si="8"/>
        <v>2</v>
      </c>
      <c r="G66" s="2"/>
      <c r="H66" s="2">
        <v>2</v>
      </c>
      <c r="I66" s="2">
        <v>12</v>
      </c>
      <c r="J66" s="5">
        <v>0</v>
      </c>
      <c r="K66" s="5">
        <v>0</v>
      </c>
      <c r="L66" s="5">
        <v>0</v>
      </c>
      <c r="M66" s="5">
        <v>6</v>
      </c>
      <c r="N66" s="5">
        <v>6</v>
      </c>
      <c r="O66" s="5">
        <v>0</v>
      </c>
      <c r="P66" s="3"/>
    </row>
    <row r="67" spans="1:16" ht="12.75">
      <c r="A67" s="27">
        <v>18</v>
      </c>
      <c r="B67" s="3" t="s">
        <v>81</v>
      </c>
      <c r="C67" s="2"/>
      <c r="D67" s="2">
        <v>4</v>
      </c>
      <c r="E67" s="2"/>
      <c r="F67" s="2">
        <f t="shared" si="8"/>
        <v>2</v>
      </c>
      <c r="G67" s="2"/>
      <c r="H67" s="2">
        <v>2</v>
      </c>
      <c r="I67" s="2">
        <v>12</v>
      </c>
      <c r="J67" s="5">
        <v>0</v>
      </c>
      <c r="K67" s="5">
        <v>0</v>
      </c>
      <c r="L67" s="5">
        <v>0</v>
      </c>
      <c r="M67" s="5">
        <v>6</v>
      </c>
      <c r="N67" s="5">
        <v>6</v>
      </c>
      <c r="O67" s="5">
        <v>0</v>
      </c>
      <c r="P67" s="3"/>
    </row>
    <row r="68" spans="1:16" ht="12.75">
      <c r="A68" s="11"/>
      <c r="B68" s="58" t="s">
        <v>16</v>
      </c>
      <c r="C68" s="12">
        <f>COUNT(C48:C67)</f>
        <v>8</v>
      </c>
      <c r="D68" s="12"/>
      <c r="E68" s="11"/>
      <c r="F68" s="12">
        <f aca="true" t="shared" si="9" ref="F68:O68">SUM(F48:F67)</f>
        <v>60</v>
      </c>
      <c r="G68" s="12">
        <f t="shared" si="9"/>
        <v>30</v>
      </c>
      <c r="H68" s="12">
        <f t="shared" si="9"/>
        <v>30</v>
      </c>
      <c r="I68" s="12">
        <f t="shared" si="9"/>
        <v>400</v>
      </c>
      <c r="J68" s="12">
        <f t="shared" si="9"/>
        <v>116</v>
      </c>
      <c r="K68" s="12">
        <f t="shared" si="9"/>
        <v>79</v>
      </c>
      <c r="L68" s="12">
        <f t="shared" si="9"/>
        <v>9</v>
      </c>
      <c r="M68" s="12">
        <f t="shared" si="9"/>
        <v>84</v>
      </c>
      <c r="N68" s="12">
        <f t="shared" si="9"/>
        <v>102</v>
      </c>
      <c r="O68" s="12">
        <f t="shared" si="9"/>
        <v>10</v>
      </c>
      <c r="P68" s="11"/>
    </row>
    <row r="69" spans="1:16" ht="12.75">
      <c r="A69" s="1"/>
      <c r="B69" s="18" t="s">
        <v>34</v>
      </c>
      <c r="C69" s="19"/>
      <c r="D69" s="19"/>
      <c r="E69" s="19"/>
      <c r="F69" s="13"/>
      <c r="G69" s="13"/>
      <c r="H69" s="13"/>
      <c r="I69" s="134">
        <f>SUM(J68:L68)</f>
        <v>204</v>
      </c>
      <c r="J69" s="134"/>
      <c r="K69" s="134"/>
      <c r="L69" s="134">
        <f>SUM(M68:O68)</f>
        <v>196</v>
      </c>
      <c r="M69" s="134"/>
      <c r="N69" s="134"/>
      <c r="O69" s="68"/>
      <c r="P69" s="9"/>
    </row>
    <row r="70" spans="1:16" ht="12.75">
      <c r="A70" s="1"/>
      <c r="B70" s="86" t="s">
        <v>114</v>
      </c>
      <c r="C70" s="87"/>
      <c r="D70" s="87"/>
      <c r="E70" s="87"/>
      <c r="F70" s="29">
        <f>SUM(F48:F57)</f>
        <v>43</v>
      </c>
      <c r="G70" s="29">
        <f>SUM(G48:G57)</f>
        <v>21</v>
      </c>
      <c r="H70" s="29">
        <f>SUM(H48:H57)</f>
        <v>22</v>
      </c>
      <c r="I70" s="88"/>
      <c r="J70" s="88"/>
      <c r="K70" s="88"/>
      <c r="L70" s="88"/>
      <c r="M70" s="88"/>
      <c r="N70" s="88"/>
      <c r="O70" s="10"/>
      <c r="P70" s="9"/>
    </row>
    <row r="71" spans="1:16" ht="12.75">
      <c r="A71" s="1"/>
      <c r="B71" s="86" t="s">
        <v>115</v>
      </c>
      <c r="C71" s="87"/>
      <c r="D71" s="87"/>
      <c r="E71" s="87"/>
      <c r="F71" s="29">
        <f>SUM(F60:F67)</f>
        <v>17</v>
      </c>
      <c r="G71" s="29">
        <f>SUM(G60:G67)</f>
        <v>9</v>
      </c>
      <c r="H71" s="29">
        <f>SUM(H60:H67)</f>
        <v>8</v>
      </c>
      <c r="I71" s="89"/>
      <c r="J71" s="89"/>
      <c r="K71" s="88"/>
      <c r="L71" s="20"/>
      <c r="M71" s="20"/>
      <c r="N71" s="20"/>
      <c r="O71" s="10"/>
      <c r="P71" s="9"/>
    </row>
    <row r="72" spans="1:16" ht="12.75">
      <c r="A72" s="1"/>
      <c r="B72" s="86"/>
      <c r="C72" s="90"/>
      <c r="D72" s="90"/>
      <c r="E72" s="90"/>
      <c r="F72" s="91"/>
      <c r="G72" s="71">
        <f>+SUM(G70:G71)</f>
        <v>30</v>
      </c>
      <c r="H72" s="71">
        <f>+SUM(H70:H71)</f>
        <v>30</v>
      </c>
      <c r="I72" s="89"/>
      <c r="J72" s="89"/>
      <c r="K72" s="88"/>
      <c r="L72" s="20"/>
      <c r="M72" s="20"/>
      <c r="N72" s="20"/>
      <c r="O72" s="10"/>
      <c r="P72" s="9"/>
    </row>
    <row r="73" spans="1:16" ht="12.75">
      <c r="A73" s="1"/>
      <c r="B73" s="83" t="s">
        <v>46</v>
      </c>
      <c r="C73" s="84"/>
      <c r="D73" s="84"/>
      <c r="E73" s="84"/>
      <c r="P73" s="9"/>
    </row>
    <row r="74" spans="1:16" ht="12.75">
      <c r="A74" s="1"/>
      <c r="B74" s="40" t="s">
        <v>36</v>
      </c>
      <c r="C74" s="40"/>
      <c r="D74" s="40"/>
      <c r="E74" s="40"/>
      <c r="F74" s="40">
        <f>SUM(F48:F51)</f>
        <v>30</v>
      </c>
      <c r="G74" s="40"/>
      <c r="H74" s="40"/>
      <c r="I74" s="40">
        <f aca="true" t="shared" si="10" ref="I74:N74">SUM(I48:I51)</f>
        <v>150</v>
      </c>
      <c r="J74" s="40">
        <f t="shared" si="10"/>
        <v>50</v>
      </c>
      <c r="K74" s="40">
        <f t="shared" si="10"/>
        <v>40</v>
      </c>
      <c r="L74" s="40">
        <f t="shared" si="10"/>
        <v>0</v>
      </c>
      <c r="M74" s="40">
        <f t="shared" si="10"/>
        <v>20</v>
      </c>
      <c r="N74" s="40">
        <f t="shared" si="10"/>
        <v>30</v>
      </c>
      <c r="O74" s="40">
        <f>SUM(O48:O50)</f>
        <v>10</v>
      </c>
      <c r="P74" s="9"/>
    </row>
    <row r="75" spans="2:15" ht="12.75">
      <c r="B75" s="25" t="s">
        <v>37</v>
      </c>
      <c r="C75" s="25"/>
      <c r="D75" s="25"/>
      <c r="E75" s="25"/>
      <c r="F75" s="25">
        <f>SUM(F52:F53)</f>
        <v>8</v>
      </c>
      <c r="G75" s="25"/>
      <c r="H75" s="25"/>
      <c r="I75" s="25">
        <f aca="true" t="shared" si="11" ref="I75:O75">SUM(I52:I53)</f>
        <v>60</v>
      </c>
      <c r="J75" s="25">
        <f t="shared" si="11"/>
        <v>20</v>
      </c>
      <c r="K75" s="25">
        <f t="shared" si="11"/>
        <v>10</v>
      </c>
      <c r="L75" s="25">
        <f t="shared" si="11"/>
        <v>0</v>
      </c>
      <c r="M75" s="25">
        <f t="shared" si="11"/>
        <v>30</v>
      </c>
      <c r="N75" s="25">
        <f t="shared" si="11"/>
        <v>0</v>
      </c>
      <c r="O75" s="25">
        <f t="shared" si="11"/>
        <v>0</v>
      </c>
    </row>
    <row r="76" spans="2:15" ht="12.75">
      <c r="B76" s="41" t="s">
        <v>20</v>
      </c>
      <c r="C76" s="41"/>
      <c r="D76" s="41"/>
      <c r="E76" s="41"/>
      <c r="F76" s="41">
        <f>SUM(F54:F54)</f>
        <v>1</v>
      </c>
      <c r="G76" s="41"/>
      <c r="H76" s="41"/>
      <c r="I76" s="41">
        <f aca="true" t="shared" si="12" ref="I76:O76">SUM(I54:I54)</f>
        <v>0</v>
      </c>
      <c r="J76" s="41">
        <f t="shared" si="12"/>
        <v>0</v>
      </c>
      <c r="K76" s="41">
        <f t="shared" si="12"/>
        <v>0</v>
      </c>
      <c r="L76" s="41">
        <f t="shared" si="12"/>
        <v>0</v>
      </c>
      <c r="M76" s="41">
        <f t="shared" si="12"/>
        <v>0</v>
      </c>
      <c r="N76" s="41">
        <f t="shared" si="12"/>
        <v>0</v>
      </c>
      <c r="O76" s="41">
        <f t="shared" si="12"/>
        <v>0</v>
      </c>
    </row>
    <row r="77" spans="1:16" ht="12.75">
      <c r="A77" s="40"/>
      <c r="B77" s="41" t="s">
        <v>64</v>
      </c>
      <c r="C77" s="41"/>
      <c r="D77" s="41"/>
      <c r="E77" s="41"/>
      <c r="F77" s="41">
        <f>SUM(F56:F56)</f>
        <v>3</v>
      </c>
      <c r="G77" s="41"/>
      <c r="H77" s="41"/>
      <c r="I77" s="41">
        <f aca="true" t="shared" si="13" ref="I77:O77">SUM(I56:I56)</f>
        <v>46</v>
      </c>
      <c r="J77" s="41">
        <f t="shared" si="13"/>
        <v>0</v>
      </c>
      <c r="K77" s="41">
        <f t="shared" si="13"/>
        <v>23</v>
      </c>
      <c r="L77" s="41">
        <f t="shared" si="13"/>
        <v>0</v>
      </c>
      <c r="M77" s="41">
        <f t="shared" si="13"/>
        <v>0</v>
      </c>
      <c r="N77" s="41">
        <f t="shared" si="13"/>
        <v>23</v>
      </c>
      <c r="O77" s="41">
        <f t="shared" si="13"/>
        <v>0</v>
      </c>
      <c r="P77" s="40"/>
    </row>
    <row r="78" spans="1:16" ht="12.75">
      <c r="A78" s="25"/>
      <c r="B78" s="45" t="s">
        <v>38</v>
      </c>
      <c r="F78">
        <f>SUM(F74:F77)</f>
        <v>42</v>
      </c>
      <c r="I78">
        <f aca="true" t="shared" si="14" ref="I78:O78">SUM(I74:I77)</f>
        <v>256</v>
      </c>
      <c r="J78">
        <f t="shared" si="14"/>
        <v>70</v>
      </c>
      <c r="K78">
        <f t="shared" si="14"/>
        <v>73</v>
      </c>
      <c r="L78">
        <f t="shared" si="14"/>
        <v>0</v>
      </c>
      <c r="M78">
        <f t="shared" si="14"/>
        <v>50</v>
      </c>
      <c r="N78">
        <f t="shared" si="14"/>
        <v>53</v>
      </c>
      <c r="O78">
        <f t="shared" si="14"/>
        <v>10</v>
      </c>
      <c r="P78" s="25"/>
    </row>
    <row r="79" spans="1:16" ht="12.75">
      <c r="A79" s="41"/>
      <c r="P79" s="41"/>
    </row>
    <row r="80" spans="1:16" ht="12.75">
      <c r="A80" s="41"/>
      <c r="P80" s="41"/>
    </row>
    <row r="82" spans="2:15" ht="12.75">
      <c r="B82" s="15" t="s">
        <v>124</v>
      </c>
      <c r="D82" s="15"/>
      <c r="E82" s="20" t="s">
        <v>26</v>
      </c>
      <c r="F82" s="20" t="s">
        <v>0</v>
      </c>
      <c r="G82" s="20"/>
      <c r="H82" s="20"/>
      <c r="I82" s="20"/>
      <c r="J82" s="15"/>
      <c r="K82" s="15"/>
      <c r="L82" s="15"/>
      <c r="M82" s="15"/>
      <c r="N82" s="15"/>
      <c r="O82" s="15"/>
    </row>
    <row r="83" spans="2:15" ht="12.75">
      <c r="B83" t="s">
        <v>131</v>
      </c>
      <c r="D83" s="16"/>
      <c r="E83" s="65">
        <f>I83/I86</f>
        <v>0.43465045592705165</v>
      </c>
      <c r="F83" s="20" t="s">
        <v>27</v>
      </c>
      <c r="G83" s="20"/>
      <c r="H83" s="20"/>
      <c r="I83" s="20">
        <f>J112+M112</f>
        <v>143</v>
      </c>
      <c r="J83" s="15"/>
      <c r="K83" s="15"/>
      <c r="L83" s="15"/>
      <c r="M83" s="15"/>
      <c r="N83" s="15"/>
      <c r="O83" s="15"/>
    </row>
    <row r="84" spans="2:15" ht="12.75">
      <c r="B84" t="s">
        <v>33</v>
      </c>
      <c r="D84" s="16"/>
      <c r="E84" s="65">
        <f>I84/I86</f>
        <v>0.4316109422492401</v>
      </c>
      <c r="F84" s="20" t="s">
        <v>28</v>
      </c>
      <c r="G84" s="20"/>
      <c r="H84" s="20"/>
      <c r="I84" s="20">
        <f>K112+N112</f>
        <v>142</v>
      </c>
      <c r="J84" s="15"/>
      <c r="K84" s="15"/>
      <c r="L84" s="15"/>
      <c r="M84" s="15"/>
      <c r="N84" s="15"/>
      <c r="O84" s="15"/>
    </row>
    <row r="85" spans="2:15" ht="12.75">
      <c r="B85" t="s">
        <v>21</v>
      </c>
      <c r="D85" s="16"/>
      <c r="E85" s="65">
        <f>I85/I86</f>
        <v>0.1337386018237082</v>
      </c>
      <c r="F85" s="20" t="s">
        <v>29</v>
      </c>
      <c r="G85" s="20"/>
      <c r="H85" s="20"/>
      <c r="I85" s="20">
        <f>L112+O112</f>
        <v>44</v>
      </c>
      <c r="J85" s="15"/>
      <c r="K85" s="15"/>
      <c r="L85" s="15"/>
      <c r="M85" s="15"/>
      <c r="N85" s="15"/>
      <c r="O85" s="15"/>
    </row>
    <row r="86" spans="2:15" ht="12.75">
      <c r="B86" t="s">
        <v>43</v>
      </c>
      <c r="D86" s="15"/>
      <c r="E86" s="65">
        <f>SUM(E83:E85)</f>
        <v>1</v>
      </c>
      <c r="F86" s="20" t="s">
        <v>2</v>
      </c>
      <c r="G86" s="20"/>
      <c r="H86" s="20"/>
      <c r="I86" s="20">
        <f>SUM(I83:I85)</f>
        <v>329</v>
      </c>
      <c r="J86" s="15"/>
      <c r="K86" s="15"/>
      <c r="L86" s="15"/>
      <c r="M86" s="15"/>
      <c r="N86" s="15"/>
      <c r="O86" s="15"/>
    </row>
    <row r="87" ht="12.75">
      <c r="B87" t="s">
        <v>129</v>
      </c>
    </row>
    <row r="88" spans="1:16" ht="12.75">
      <c r="A88" s="130" t="s">
        <v>22</v>
      </c>
      <c r="B88" s="122" t="s">
        <v>3</v>
      </c>
      <c r="C88" s="122" t="s">
        <v>110</v>
      </c>
      <c r="D88" s="122"/>
      <c r="E88" s="122"/>
      <c r="F88" s="123" t="s">
        <v>4</v>
      </c>
      <c r="G88" s="124"/>
      <c r="H88" s="125"/>
      <c r="I88" s="116" t="s">
        <v>5</v>
      </c>
      <c r="J88" s="117"/>
      <c r="K88" s="117"/>
      <c r="L88" s="117"/>
      <c r="M88" s="117"/>
      <c r="N88" s="117"/>
      <c r="O88" s="118"/>
      <c r="P88" s="131" t="s">
        <v>6</v>
      </c>
    </row>
    <row r="89" spans="1:16" ht="12.75" customHeight="1">
      <c r="A89" s="130"/>
      <c r="B89" s="135"/>
      <c r="C89" s="126" t="s">
        <v>7</v>
      </c>
      <c r="D89" s="128" t="s">
        <v>107</v>
      </c>
      <c r="E89" s="128" t="s">
        <v>108</v>
      </c>
      <c r="F89" s="126" t="s">
        <v>38</v>
      </c>
      <c r="G89" s="126" t="s">
        <v>116</v>
      </c>
      <c r="H89" s="126" t="s">
        <v>117</v>
      </c>
      <c r="I89" s="128" t="s">
        <v>109</v>
      </c>
      <c r="J89" s="119" t="s">
        <v>116</v>
      </c>
      <c r="K89" s="120"/>
      <c r="L89" s="121"/>
      <c r="M89" s="119" t="s">
        <v>117</v>
      </c>
      <c r="N89" s="120"/>
      <c r="O89" s="121"/>
      <c r="P89" s="132"/>
    </row>
    <row r="90" spans="1:16" ht="12.75">
      <c r="A90" s="130"/>
      <c r="B90" s="136"/>
      <c r="C90" s="127"/>
      <c r="D90" s="129"/>
      <c r="E90" s="129"/>
      <c r="F90" s="127"/>
      <c r="G90" s="127"/>
      <c r="H90" s="127"/>
      <c r="I90" s="129"/>
      <c r="J90" s="72" t="s">
        <v>8</v>
      </c>
      <c r="K90" s="56" t="s">
        <v>9</v>
      </c>
      <c r="L90" s="56" t="s">
        <v>10</v>
      </c>
      <c r="M90" s="56" t="s">
        <v>8</v>
      </c>
      <c r="N90" s="56" t="s">
        <v>9</v>
      </c>
      <c r="O90" s="56" t="s">
        <v>10</v>
      </c>
      <c r="P90" s="133"/>
    </row>
    <row r="91" spans="1:16" ht="12.75">
      <c r="A91" s="74">
        <v>1</v>
      </c>
      <c r="B91" s="74" t="s">
        <v>52</v>
      </c>
      <c r="C91" s="75">
        <v>5</v>
      </c>
      <c r="D91" s="75">
        <v>5</v>
      </c>
      <c r="E91" s="75"/>
      <c r="F91" s="76">
        <f>G91+H91</f>
        <v>5</v>
      </c>
      <c r="G91" s="75">
        <v>5</v>
      </c>
      <c r="H91" s="75"/>
      <c r="I91" s="75">
        <v>30</v>
      </c>
      <c r="J91" s="76">
        <v>10</v>
      </c>
      <c r="K91" s="76">
        <v>10</v>
      </c>
      <c r="L91" s="76">
        <v>10</v>
      </c>
      <c r="M91" s="76">
        <v>0</v>
      </c>
      <c r="N91" s="76">
        <v>0</v>
      </c>
      <c r="O91" s="76">
        <v>0</v>
      </c>
      <c r="P91" s="74"/>
    </row>
    <row r="92" spans="1:16" ht="12.75">
      <c r="A92" s="74">
        <v>2</v>
      </c>
      <c r="B92" s="74" t="s">
        <v>24</v>
      </c>
      <c r="C92" s="76">
        <v>6</v>
      </c>
      <c r="D92" s="75">
        <v>6</v>
      </c>
      <c r="E92" s="76"/>
      <c r="F92" s="76">
        <f aca="true" t="shared" si="15" ref="F92:F101">G92+H92</f>
        <v>5</v>
      </c>
      <c r="G92" s="76"/>
      <c r="H92" s="76">
        <v>5</v>
      </c>
      <c r="I92" s="76">
        <v>30</v>
      </c>
      <c r="J92" s="76">
        <v>0</v>
      </c>
      <c r="K92" s="76">
        <v>0</v>
      </c>
      <c r="L92" s="76">
        <v>0</v>
      </c>
      <c r="M92" s="76">
        <v>15</v>
      </c>
      <c r="N92" s="76">
        <v>15</v>
      </c>
      <c r="O92" s="76">
        <v>0</v>
      </c>
      <c r="P92" s="74"/>
    </row>
    <row r="93" spans="1:16" ht="12.75">
      <c r="A93" s="21">
        <v>3</v>
      </c>
      <c r="B93" s="44" t="s">
        <v>35</v>
      </c>
      <c r="C93" s="43">
        <v>5</v>
      </c>
      <c r="D93" s="43">
        <v>5</v>
      </c>
      <c r="E93" s="43"/>
      <c r="F93" s="62">
        <f t="shared" si="15"/>
        <v>5</v>
      </c>
      <c r="G93" s="43">
        <v>5</v>
      </c>
      <c r="H93" s="43"/>
      <c r="I93" s="43">
        <v>30</v>
      </c>
      <c r="J93" s="22">
        <v>10</v>
      </c>
      <c r="K93" s="22">
        <v>20</v>
      </c>
      <c r="L93" s="22">
        <v>0</v>
      </c>
      <c r="M93" s="22">
        <v>0</v>
      </c>
      <c r="N93" s="22">
        <v>0</v>
      </c>
      <c r="O93" s="22">
        <v>0</v>
      </c>
      <c r="P93" s="21"/>
    </row>
    <row r="94" spans="1:16" ht="12.75">
      <c r="A94" s="21">
        <v>4</v>
      </c>
      <c r="B94" s="21" t="s">
        <v>53</v>
      </c>
      <c r="C94" s="43">
        <v>6</v>
      </c>
      <c r="D94" s="43">
        <v>6</v>
      </c>
      <c r="E94" s="43"/>
      <c r="F94" s="62">
        <f t="shared" si="15"/>
        <v>3</v>
      </c>
      <c r="G94" s="43"/>
      <c r="H94" s="43">
        <v>3</v>
      </c>
      <c r="I94" s="43">
        <v>24</v>
      </c>
      <c r="J94" s="22">
        <v>0</v>
      </c>
      <c r="K94" s="22">
        <v>0</v>
      </c>
      <c r="L94" s="22">
        <v>0</v>
      </c>
      <c r="M94" s="22">
        <v>12</v>
      </c>
      <c r="N94" s="22">
        <v>12</v>
      </c>
      <c r="O94" s="22">
        <v>0</v>
      </c>
      <c r="P94" s="21"/>
    </row>
    <row r="95" spans="1:16" ht="12.75">
      <c r="A95" s="60">
        <v>5</v>
      </c>
      <c r="B95" s="60" t="s">
        <v>71</v>
      </c>
      <c r="C95" s="61">
        <v>5</v>
      </c>
      <c r="D95" s="61">
        <v>5</v>
      </c>
      <c r="E95" s="61"/>
      <c r="F95" s="62">
        <f t="shared" si="15"/>
        <v>3</v>
      </c>
      <c r="G95" s="61">
        <v>3</v>
      </c>
      <c r="H95" s="61"/>
      <c r="I95" s="61">
        <v>20</v>
      </c>
      <c r="J95" s="62">
        <v>10</v>
      </c>
      <c r="K95" s="62">
        <v>10</v>
      </c>
      <c r="L95" s="62">
        <v>0</v>
      </c>
      <c r="M95" s="62">
        <v>0</v>
      </c>
      <c r="N95" s="62">
        <v>0</v>
      </c>
      <c r="O95" s="62">
        <v>0</v>
      </c>
      <c r="P95" s="60"/>
    </row>
    <row r="96" spans="1:16" ht="12.75">
      <c r="A96" s="21">
        <v>6</v>
      </c>
      <c r="B96" s="21" t="s">
        <v>54</v>
      </c>
      <c r="C96" s="22">
        <v>6</v>
      </c>
      <c r="D96" s="43">
        <v>6</v>
      </c>
      <c r="E96" s="22"/>
      <c r="F96" s="62">
        <f t="shared" si="15"/>
        <v>3</v>
      </c>
      <c r="G96" s="22"/>
      <c r="H96" s="22">
        <v>3</v>
      </c>
      <c r="I96" s="22">
        <v>30</v>
      </c>
      <c r="J96" s="22">
        <v>0</v>
      </c>
      <c r="K96" s="22">
        <v>0</v>
      </c>
      <c r="L96" s="22">
        <v>0</v>
      </c>
      <c r="M96" s="22">
        <v>15</v>
      </c>
      <c r="N96" s="22">
        <v>15</v>
      </c>
      <c r="O96" s="22">
        <v>0</v>
      </c>
      <c r="P96" s="21"/>
    </row>
    <row r="97" spans="1:16" s="63" customFormat="1" ht="12.75">
      <c r="A97" s="74">
        <v>7</v>
      </c>
      <c r="B97" s="74" t="s">
        <v>62</v>
      </c>
      <c r="C97" s="76"/>
      <c r="D97" s="76">
        <v>5</v>
      </c>
      <c r="E97" s="76"/>
      <c r="F97" s="76">
        <f t="shared" si="15"/>
        <v>2</v>
      </c>
      <c r="G97" s="76">
        <v>2</v>
      </c>
      <c r="H97" s="76"/>
      <c r="I97" s="76">
        <v>14</v>
      </c>
      <c r="J97" s="76">
        <v>0</v>
      </c>
      <c r="K97" s="76">
        <v>0</v>
      </c>
      <c r="L97" s="76">
        <v>14</v>
      </c>
      <c r="M97" s="76">
        <v>0</v>
      </c>
      <c r="N97" s="76">
        <v>0</v>
      </c>
      <c r="O97" s="76">
        <v>0</v>
      </c>
      <c r="P97" s="74"/>
    </row>
    <row r="98" spans="1:16" s="77" customFormat="1" ht="12.75">
      <c r="A98" s="79">
        <v>8</v>
      </c>
      <c r="B98" s="27" t="s">
        <v>56</v>
      </c>
      <c r="C98" s="17"/>
      <c r="D98" s="42">
        <v>5</v>
      </c>
      <c r="E98" s="17"/>
      <c r="F98" s="17">
        <f t="shared" si="15"/>
        <v>2</v>
      </c>
      <c r="G98" s="17">
        <v>2</v>
      </c>
      <c r="H98" s="17"/>
      <c r="I98" s="17">
        <v>10</v>
      </c>
      <c r="J98" s="17">
        <v>4</v>
      </c>
      <c r="K98" s="17">
        <v>6</v>
      </c>
      <c r="L98" s="17">
        <v>0</v>
      </c>
      <c r="M98" s="17">
        <v>0</v>
      </c>
      <c r="N98" s="17">
        <v>0</v>
      </c>
      <c r="O98" s="17">
        <v>0</v>
      </c>
      <c r="P98" s="27"/>
    </row>
    <row r="99" spans="1:16" ht="12.75">
      <c r="A99" s="79">
        <v>9</v>
      </c>
      <c r="B99" s="27" t="s">
        <v>23</v>
      </c>
      <c r="C99" s="17"/>
      <c r="D99" s="17">
        <v>5</v>
      </c>
      <c r="E99" s="17"/>
      <c r="F99" s="17">
        <f t="shared" si="15"/>
        <v>2</v>
      </c>
      <c r="G99" s="17">
        <v>2</v>
      </c>
      <c r="H99" s="17"/>
      <c r="I99" s="17">
        <v>11</v>
      </c>
      <c r="J99" s="28">
        <v>3</v>
      </c>
      <c r="K99" s="28">
        <v>0</v>
      </c>
      <c r="L99" s="28">
        <v>8</v>
      </c>
      <c r="M99" s="28">
        <v>0</v>
      </c>
      <c r="N99" s="28">
        <v>0</v>
      </c>
      <c r="O99" s="28">
        <v>0</v>
      </c>
      <c r="P99" s="27"/>
    </row>
    <row r="100" spans="1:16" ht="12.75">
      <c r="A100" s="80">
        <v>10</v>
      </c>
      <c r="B100" s="6" t="s">
        <v>19</v>
      </c>
      <c r="C100" s="7"/>
      <c r="D100" s="8"/>
      <c r="E100" s="7" t="s">
        <v>68</v>
      </c>
      <c r="F100" s="17">
        <f t="shared" si="15"/>
        <v>10</v>
      </c>
      <c r="G100" s="2">
        <v>0</v>
      </c>
      <c r="H100" s="2">
        <v>10</v>
      </c>
      <c r="I100" s="2">
        <v>30</v>
      </c>
      <c r="J100" s="2">
        <v>0</v>
      </c>
      <c r="K100" s="2">
        <v>15</v>
      </c>
      <c r="L100" s="2">
        <v>0</v>
      </c>
      <c r="M100" s="2">
        <v>0</v>
      </c>
      <c r="N100" s="2">
        <v>15</v>
      </c>
      <c r="O100" s="2">
        <v>0</v>
      </c>
      <c r="P100" s="3"/>
    </row>
    <row r="101" spans="1:16" ht="12.75">
      <c r="A101" s="80">
        <v>11</v>
      </c>
      <c r="B101" s="6" t="s">
        <v>58</v>
      </c>
      <c r="C101" s="7"/>
      <c r="D101" s="8">
        <v>6</v>
      </c>
      <c r="E101" s="7"/>
      <c r="F101" s="17">
        <f t="shared" si="15"/>
        <v>2</v>
      </c>
      <c r="G101" s="2"/>
      <c r="H101" s="2">
        <v>2</v>
      </c>
      <c r="I101" s="2">
        <v>10</v>
      </c>
      <c r="J101" s="2">
        <v>0</v>
      </c>
      <c r="K101" s="2">
        <v>0</v>
      </c>
      <c r="L101" s="2">
        <v>0</v>
      </c>
      <c r="M101" s="2">
        <v>6</v>
      </c>
      <c r="N101" s="2">
        <v>4</v>
      </c>
      <c r="O101" s="2">
        <v>0</v>
      </c>
      <c r="P101" s="3"/>
    </row>
    <row r="102" spans="1:16" ht="12.75">
      <c r="A102" s="3"/>
      <c r="B102" s="3"/>
      <c r="C102" s="2"/>
      <c r="D102" s="2"/>
      <c r="E102" s="2"/>
      <c r="F102" s="76"/>
      <c r="G102" s="2"/>
      <c r="H102" s="2"/>
      <c r="I102" s="2"/>
      <c r="J102" s="2"/>
      <c r="K102" s="2"/>
      <c r="L102" s="2"/>
      <c r="M102" s="2"/>
      <c r="N102" s="2"/>
      <c r="O102" s="2"/>
      <c r="P102" s="3"/>
    </row>
    <row r="103" spans="1:16" s="15" customFormat="1" ht="12.75">
      <c r="A103" s="11"/>
      <c r="B103" s="104" t="s">
        <v>39</v>
      </c>
      <c r="C103" s="12"/>
      <c r="D103" s="12"/>
      <c r="E103" s="12"/>
      <c r="F103" s="106"/>
      <c r="G103" s="12"/>
      <c r="H103" s="12"/>
      <c r="I103" s="12"/>
      <c r="J103" s="12"/>
      <c r="K103" s="12"/>
      <c r="L103" s="12"/>
      <c r="M103" s="12"/>
      <c r="N103" s="12"/>
      <c r="O103" s="12"/>
      <c r="P103" s="11"/>
    </row>
    <row r="104" spans="1:16" ht="25.5">
      <c r="A104" s="54">
        <v>12</v>
      </c>
      <c r="B104" s="55" t="s">
        <v>82</v>
      </c>
      <c r="C104" s="56">
        <v>5</v>
      </c>
      <c r="D104" s="56">
        <v>5</v>
      </c>
      <c r="E104" s="56"/>
      <c r="F104" s="56">
        <f aca="true" t="shared" si="16" ref="F104:F111">G104+H104</f>
        <v>4</v>
      </c>
      <c r="G104" s="56">
        <v>4</v>
      </c>
      <c r="H104" s="56"/>
      <c r="I104" s="56">
        <v>26</v>
      </c>
      <c r="J104" s="56">
        <v>6</v>
      </c>
      <c r="K104" s="56">
        <v>20</v>
      </c>
      <c r="L104" s="56">
        <v>0</v>
      </c>
      <c r="M104" s="56">
        <v>0</v>
      </c>
      <c r="N104" s="56">
        <v>0</v>
      </c>
      <c r="O104" s="56">
        <v>0</v>
      </c>
      <c r="P104" s="54"/>
    </row>
    <row r="105" spans="1:16" ht="12.75">
      <c r="A105" s="55">
        <v>13</v>
      </c>
      <c r="B105" s="3" t="s">
        <v>83</v>
      </c>
      <c r="C105" s="2"/>
      <c r="D105" s="2">
        <v>5</v>
      </c>
      <c r="E105" s="2"/>
      <c r="F105" s="2">
        <f t="shared" si="16"/>
        <v>2</v>
      </c>
      <c r="G105" s="2">
        <v>2</v>
      </c>
      <c r="H105" s="2"/>
      <c r="I105" s="2">
        <v>8</v>
      </c>
      <c r="J105" s="2">
        <v>8</v>
      </c>
      <c r="K105" s="2">
        <v>0</v>
      </c>
      <c r="L105" s="2">
        <v>0</v>
      </c>
      <c r="M105" s="2">
        <v>0</v>
      </c>
      <c r="N105" s="2">
        <v>0</v>
      </c>
      <c r="O105" s="2">
        <v>0</v>
      </c>
      <c r="P105" s="55"/>
    </row>
    <row r="106" spans="1:16" s="59" customFormat="1" ht="12.75">
      <c r="A106" s="3">
        <v>14</v>
      </c>
      <c r="B106" s="3" t="s">
        <v>84</v>
      </c>
      <c r="C106" s="2"/>
      <c r="D106" s="2">
        <v>5</v>
      </c>
      <c r="E106" s="2"/>
      <c r="F106" s="2">
        <f t="shared" si="16"/>
        <v>2</v>
      </c>
      <c r="G106" s="2">
        <v>2</v>
      </c>
      <c r="H106" s="2"/>
      <c r="I106" s="2">
        <v>8</v>
      </c>
      <c r="J106" s="2">
        <v>8</v>
      </c>
      <c r="K106" s="2">
        <v>0</v>
      </c>
      <c r="L106" s="2">
        <v>0</v>
      </c>
      <c r="M106" s="2">
        <v>0</v>
      </c>
      <c r="N106" s="2">
        <v>0</v>
      </c>
      <c r="O106" s="2">
        <v>0</v>
      </c>
      <c r="P106" s="3"/>
    </row>
    <row r="107" spans="1:16" ht="12.75">
      <c r="A107" s="3">
        <v>15</v>
      </c>
      <c r="B107" s="3" t="s">
        <v>85</v>
      </c>
      <c r="C107" s="2"/>
      <c r="D107" s="2">
        <v>5</v>
      </c>
      <c r="E107" s="2"/>
      <c r="F107" s="2">
        <f t="shared" si="16"/>
        <v>2</v>
      </c>
      <c r="G107" s="2">
        <v>2</v>
      </c>
      <c r="H107" s="2"/>
      <c r="I107" s="2">
        <v>12</v>
      </c>
      <c r="J107" s="2">
        <v>0</v>
      </c>
      <c r="K107" s="2">
        <v>0</v>
      </c>
      <c r="L107" s="2">
        <v>12</v>
      </c>
      <c r="M107" s="2">
        <v>0</v>
      </c>
      <c r="N107" s="2">
        <v>0</v>
      </c>
      <c r="O107" s="2">
        <v>0</v>
      </c>
      <c r="P107" s="3"/>
    </row>
    <row r="108" spans="1:16" ht="12.75">
      <c r="A108" s="3">
        <v>16</v>
      </c>
      <c r="B108" s="3" t="s">
        <v>86</v>
      </c>
      <c r="C108" s="2"/>
      <c r="D108" s="2">
        <v>6</v>
      </c>
      <c r="E108" s="2"/>
      <c r="F108" s="2">
        <f t="shared" si="16"/>
        <v>2</v>
      </c>
      <c r="G108" s="2"/>
      <c r="H108" s="2">
        <v>2</v>
      </c>
      <c r="I108" s="2">
        <v>8</v>
      </c>
      <c r="J108" s="2">
        <v>0</v>
      </c>
      <c r="K108" s="2">
        <v>0</v>
      </c>
      <c r="L108" s="2">
        <v>0</v>
      </c>
      <c r="M108" s="2">
        <v>8</v>
      </c>
      <c r="N108" s="2">
        <v>0</v>
      </c>
      <c r="O108" s="2">
        <v>0</v>
      </c>
      <c r="P108" s="3"/>
    </row>
    <row r="109" spans="1:16" ht="12.75">
      <c r="A109" s="3">
        <v>17</v>
      </c>
      <c r="B109" s="3" t="s">
        <v>87</v>
      </c>
      <c r="C109" s="2"/>
      <c r="D109" s="2">
        <v>6</v>
      </c>
      <c r="E109" s="2"/>
      <c r="F109" s="2">
        <f t="shared" si="16"/>
        <v>2</v>
      </c>
      <c r="G109" s="2"/>
      <c r="H109" s="2">
        <v>2</v>
      </c>
      <c r="I109" s="2">
        <v>8</v>
      </c>
      <c r="J109" s="2">
        <v>0</v>
      </c>
      <c r="K109" s="2">
        <v>0</v>
      </c>
      <c r="L109" s="2">
        <v>0</v>
      </c>
      <c r="M109" s="2">
        <v>8</v>
      </c>
      <c r="N109" s="2">
        <v>0</v>
      </c>
      <c r="O109" s="2">
        <v>0</v>
      </c>
      <c r="P109" s="3"/>
    </row>
    <row r="110" spans="1:16" ht="12.75">
      <c r="A110" s="3">
        <v>18</v>
      </c>
      <c r="B110" s="3" t="s">
        <v>88</v>
      </c>
      <c r="C110" s="2"/>
      <c r="D110" s="2">
        <v>6</v>
      </c>
      <c r="E110" s="2"/>
      <c r="F110" s="2">
        <f t="shared" si="16"/>
        <v>2</v>
      </c>
      <c r="G110" s="2"/>
      <c r="H110" s="2">
        <v>2</v>
      </c>
      <c r="I110" s="2">
        <v>10</v>
      </c>
      <c r="J110" s="2">
        <v>0</v>
      </c>
      <c r="K110" s="2">
        <v>0</v>
      </c>
      <c r="L110" s="2">
        <v>0</v>
      </c>
      <c r="M110" s="2">
        <v>10</v>
      </c>
      <c r="N110" s="2">
        <v>0</v>
      </c>
      <c r="O110" s="2">
        <v>0</v>
      </c>
      <c r="P110" s="3"/>
    </row>
    <row r="111" spans="1:16" ht="12.75">
      <c r="A111" s="3">
        <v>19</v>
      </c>
      <c r="B111" s="3" t="s">
        <v>89</v>
      </c>
      <c r="C111" s="2"/>
      <c r="D111" s="2">
        <v>6</v>
      </c>
      <c r="E111" s="2"/>
      <c r="F111" s="2">
        <f t="shared" si="16"/>
        <v>2</v>
      </c>
      <c r="G111" s="2"/>
      <c r="H111" s="2">
        <v>2</v>
      </c>
      <c r="I111" s="2">
        <v>10</v>
      </c>
      <c r="J111" s="2">
        <v>0</v>
      </c>
      <c r="K111" s="2">
        <v>0</v>
      </c>
      <c r="L111" s="2">
        <v>0</v>
      </c>
      <c r="M111" s="2">
        <v>10</v>
      </c>
      <c r="N111" s="2">
        <v>0</v>
      </c>
      <c r="O111" s="2">
        <v>0</v>
      </c>
      <c r="P111" s="3"/>
    </row>
    <row r="112" spans="1:16" ht="12.75">
      <c r="A112" s="11"/>
      <c r="B112" s="11" t="s">
        <v>16</v>
      </c>
      <c r="C112" s="12">
        <f>COUNT(C91:C111)</f>
        <v>7</v>
      </c>
      <c r="D112" s="11"/>
      <c r="E112" s="11"/>
      <c r="F112" s="12">
        <f aca="true" t="shared" si="17" ref="F112:O112">SUM(F91:F111)</f>
        <v>60</v>
      </c>
      <c r="G112" s="12">
        <f t="shared" si="17"/>
        <v>29</v>
      </c>
      <c r="H112" s="12">
        <f t="shared" si="17"/>
        <v>31</v>
      </c>
      <c r="I112" s="12">
        <f t="shared" si="17"/>
        <v>329</v>
      </c>
      <c r="J112" s="12">
        <f t="shared" si="17"/>
        <v>59</v>
      </c>
      <c r="K112" s="12">
        <f t="shared" si="17"/>
        <v>81</v>
      </c>
      <c r="L112" s="12">
        <f t="shared" si="17"/>
        <v>44</v>
      </c>
      <c r="M112" s="12">
        <f t="shared" si="17"/>
        <v>84</v>
      </c>
      <c r="N112" s="12">
        <f t="shared" si="17"/>
        <v>61</v>
      </c>
      <c r="O112" s="12">
        <f t="shared" si="17"/>
        <v>0</v>
      </c>
      <c r="P112" s="11"/>
    </row>
    <row r="113" spans="1:16" ht="12.75">
      <c r="A113" s="15"/>
      <c r="B113" s="15" t="s">
        <v>34</v>
      </c>
      <c r="C113" s="15"/>
      <c r="D113" s="15"/>
      <c r="E113" s="15"/>
      <c r="F113" s="15"/>
      <c r="G113" s="15"/>
      <c r="H113" s="15"/>
      <c r="I113" s="15"/>
      <c r="J113" s="46">
        <f>SUM(J112:L112)</f>
        <v>184</v>
      </c>
      <c r="K113" s="46"/>
      <c r="L113" s="46"/>
      <c r="M113" s="46">
        <f>SUM(M112:O112)</f>
        <v>145</v>
      </c>
      <c r="N113" s="46"/>
      <c r="O113" s="46"/>
      <c r="P113" s="14"/>
    </row>
    <row r="114" spans="1:16" ht="12.75">
      <c r="A114" s="15"/>
      <c r="B114" s="86" t="s">
        <v>114</v>
      </c>
      <c r="C114" s="87"/>
      <c r="D114" s="87"/>
      <c r="E114" s="87"/>
      <c r="F114" s="29">
        <f>SUM(F91:F101)</f>
        <v>42</v>
      </c>
      <c r="G114" s="29">
        <f>SUM(G91:G101)</f>
        <v>19</v>
      </c>
      <c r="H114" s="29">
        <f>SUM(H91:H101)</f>
        <v>23</v>
      </c>
      <c r="I114" s="15"/>
      <c r="J114" s="46"/>
      <c r="K114" s="46"/>
      <c r="L114" s="46"/>
      <c r="M114" s="46"/>
      <c r="N114" s="46"/>
      <c r="O114" s="46"/>
      <c r="P114" s="14"/>
    </row>
    <row r="115" spans="1:16" ht="12.75">
      <c r="A115" s="15"/>
      <c r="B115" s="86" t="s">
        <v>115</v>
      </c>
      <c r="C115" s="87"/>
      <c r="D115" s="87"/>
      <c r="E115" s="87"/>
      <c r="F115" s="29">
        <f>SUM(F104:F111)</f>
        <v>18</v>
      </c>
      <c r="G115" s="29">
        <f>SUM(G104:G111)</f>
        <v>10</v>
      </c>
      <c r="H115" s="29">
        <f>SUM(H104:H111)</f>
        <v>8</v>
      </c>
      <c r="I115" s="69"/>
      <c r="J115" s="69"/>
      <c r="K115" s="46"/>
      <c r="L115" s="46"/>
      <c r="M115" s="46"/>
      <c r="N115" s="46"/>
      <c r="O115" s="46"/>
      <c r="P115" s="14"/>
    </row>
    <row r="116" spans="1:16" ht="12.75">
      <c r="A116" s="15"/>
      <c r="B116" s="70"/>
      <c r="C116" s="85"/>
      <c r="D116" s="85"/>
      <c r="E116" s="85"/>
      <c r="F116" s="71"/>
      <c r="G116" s="71">
        <f>+SUM(G114+G115)</f>
        <v>29</v>
      </c>
      <c r="H116" s="71">
        <f>+SUM(H114+H115)</f>
        <v>31</v>
      </c>
      <c r="I116" s="69"/>
      <c r="J116" s="69"/>
      <c r="K116" s="46"/>
      <c r="L116" s="46"/>
      <c r="M116" s="46"/>
      <c r="N116" s="46"/>
      <c r="O116" s="46"/>
      <c r="P116" s="14"/>
    </row>
    <row r="117" spans="1:16" ht="12.75">
      <c r="A117" s="15"/>
      <c r="B117" s="83" t="s">
        <v>46</v>
      </c>
      <c r="C117" s="84"/>
      <c r="D117" s="84"/>
      <c r="E117" s="84"/>
      <c r="P117" s="14"/>
    </row>
    <row r="118" spans="1:16" ht="12.75">
      <c r="A118" s="15"/>
      <c r="B118" s="40" t="s">
        <v>36</v>
      </c>
      <c r="C118" s="40"/>
      <c r="D118" s="40"/>
      <c r="E118" s="40"/>
      <c r="F118" s="40">
        <f>SUM(F91:F92)+F97</f>
        <v>12</v>
      </c>
      <c r="G118" s="40"/>
      <c r="H118" s="40"/>
      <c r="I118" s="40">
        <f aca="true" t="shared" si="18" ref="I118:O118">SUM(I91:I92)+I97</f>
        <v>74</v>
      </c>
      <c r="J118" s="40">
        <f t="shared" si="18"/>
        <v>10</v>
      </c>
      <c r="K118" s="40">
        <f t="shared" si="18"/>
        <v>10</v>
      </c>
      <c r="L118" s="40">
        <f t="shared" si="18"/>
        <v>24</v>
      </c>
      <c r="M118" s="40">
        <f t="shared" si="18"/>
        <v>15</v>
      </c>
      <c r="N118" s="40">
        <f t="shared" si="18"/>
        <v>15</v>
      </c>
      <c r="O118" s="40">
        <f t="shared" si="18"/>
        <v>0</v>
      </c>
      <c r="P118" s="14"/>
    </row>
    <row r="119" spans="1:16" ht="12.75">
      <c r="A119" s="15"/>
      <c r="B119" s="25" t="s">
        <v>37</v>
      </c>
      <c r="C119" s="25"/>
      <c r="D119" s="25"/>
      <c r="E119" s="25"/>
      <c r="F119" s="25">
        <f>SUM(F93:F96)</f>
        <v>14</v>
      </c>
      <c r="G119" s="25"/>
      <c r="H119" s="25"/>
      <c r="I119" s="25">
        <f aca="true" t="shared" si="19" ref="I119:O119">SUM(I93:I96)</f>
        <v>104</v>
      </c>
      <c r="J119" s="25">
        <f t="shared" si="19"/>
        <v>20</v>
      </c>
      <c r="K119" s="25">
        <f t="shared" si="19"/>
        <v>30</v>
      </c>
      <c r="L119" s="25">
        <f t="shared" si="19"/>
        <v>0</v>
      </c>
      <c r="M119" s="25">
        <f t="shared" si="19"/>
        <v>27</v>
      </c>
      <c r="N119" s="25">
        <f t="shared" si="19"/>
        <v>27</v>
      </c>
      <c r="O119" s="25">
        <f t="shared" si="19"/>
        <v>0</v>
      </c>
      <c r="P119" s="14"/>
    </row>
    <row r="120" spans="1:16" ht="12.75">
      <c r="A120" s="15"/>
      <c r="B120" s="45" t="s">
        <v>38</v>
      </c>
      <c r="F120">
        <f>SUM(F118:F119)</f>
        <v>26</v>
      </c>
      <c r="I120">
        <f aca="true" t="shared" si="20" ref="I120:O120">SUM(I117:I119)</f>
        <v>178</v>
      </c>
      <c r="J120">
        <f t="shared" si="20"/>
        <v>30</v>
      </c>
      <c r="K120">
        <f t="shared" si="20"/>
        <v>40</v>
      </c>
      <c r="L120">
        <f t="shared" si="20"/>
        <v>24</v>
      </c>
      <c r="M120">
        <f t="shared" si="20"/>
        <v>42</v>
      </c>
      <c r="N120">
        <f t="shared" si="20"/>
        <v>42</v>
      </c>
      <c r="O120">
        <f t="shared" si="20"/>
        <v>0</v>
      </c>
      <c r="P120" s="14"/>
    </row>
    <row r="121" spans="1:16" ht="12.75">
      <c r="A121" s="15"/>
      <c r="P121" s="14"/>
    </row>
    <row r="125" spans="1:9" ht="12.75">
      <c r="A125" s="13"/>
      <c r="B125" s="93" t="s">
        <v>104</v>
      </c>
      <c r="C125" s="13"/>
      <c r="D125" s="13"/>
      <c r="E125" s="13"/>
      <c r="F125" s="13">
        <f>F126+F127</f>
        <v>180</v>
      </c>
      <c r="G125" s="13"/>
      <c r="H125" s="13"/>
      <c r="I125" s="82"/>
    </row>
    <row r="126" spans="1:9" ht="12.75">
      <c r="A126" s="13"/>
      <c r="B126" s="83" t="s">
        <v>118</v>
      </c>
      <c r="C126" s="13"/>
      <c r="D126" s="13"/>
      <c r="E126" s="13"/>
      <c r="F126" s="13">
        <f>F26+F70+F114</f>
        <v>145</v>
      </c>
      <c r="G126" s="13"/>
      <c r="H126" s="13"/>
      <c r="I126" s="82"/>
    </row>
    <row r="127" spans="1:9" ht="12.75">
      <c r="A127" s="13"/>
      <c r="B127" s="83" t="s">
        <v>119</v>
      </c>
      <c r="C127" s="13"/>
      <c r="D127" s="13"/>
      <c r="E127" s="13"/>
      <c r="F127" s="13">
        <f>F71+F115</f>
        <v>35</v>
      </c>
      <c r="G127" s="13"/>
      <c r="H127" s="13"/>
      <c r="I127" s="82"/>
    </row>
    <row r="128" spans="1:9" ht="12.75">
      <c r="A128" s="13"/>
      <c r="B128" s="83"/>
      <c r="C128" s="13"/>
      <c r="D128" s="13"/>
      <c r="E128" s="13"/>
      <c r="F128" s="13"/>
      <c r="G128" s="13"/>
      <c r="H128" s="13"/>
      <c r="I128" s="82"/>
    </row>
    <row r="129" spans="1:9" ht="12.75">
      <c r="A129" s="13"/>
      <c r="B129" s="83"/>
      <c r="C129" s="13"/>
      <c r="D129" s="13"/>
      <c r="E129" s="13"/>
      <c r="F129" s="13"/>
      <c r="G129" s="13"/>
      <c r="H129" s="13"/>
      <c r="I129" s="82"/>
    </row>
    <row r="130" spans="1:9" ht="12.75">
      <c r="A130" s="13"/>
      <c r="B130" s="83"/>
      <c r="C130" s="13"/>
      <c r="D130" s="29" t="s">
        <v>126</v>
      </c>
      <c r="E130" s="13"/>
      <c r="F130" s="13"/>
      <c r="G130" s="13"/>
      <c r="H130" s="13"/>
      <c r="I130" s="82"/>
    </row>
    <row r="131" spans="4:5" ht="12.75">
      <c r="D131" t="s">
        <v>125</v>
      </c>
      <c r="E131" t="s">
        <v>125</v>
      </c>
    </row>
    <row r="132" spans="2:5" ht="12.75">
      <c r="B132" t="s">
        <v>46</v>
      </c>
      <c r="D132" t="s">
        <v>122</v>
      </c>
      <c r="E132" t="s">
        <v>32</v>
      </c>
    </row>
    <row r="133" spans="2:15" s="40" customFormat="1" ht="12.75">
      <c r="B133" s="40" t="s">
        <v>36</v>
      </c>
      <c r="D133" s="40">
        <v>360</v>
      </c>
      <c r="E133" s="40">
        <v>48</v>
      </c>
      <c r="F133" s="40">
        <f>+F29+F74+F118</f>
        <v>79</v>
      </c>
      <c r="I133" s="40">
        <f aca="true" t="shared" si="21" ref="I133:O134">+I29+I74+I118</f>
        <v>378</v>
      </c>
      <c r="J133" s="40">
        <f t="shared" si="21"/>
        <v>114</v>
      </c>
      <c r="K133" s="40">
        <f t="shared" si="21"/>
        <v>90</v>
      </c>
      <c r="L133" s="40">
        <f t="shared" si="21"/>
        <v>24</v>
      </c>
      <c r="M133" s="40">
        <f t="shared" si="21"/>
        <v>60</v>
      </c>
      <c r="N133" s="40">
        <f t="shared" si="21"/>
        <v>80</v>
      </c>
      <c r="O133" s="40">
        <f t="shared" si="21"/>
        <v>10</v>
      </c>
    </row>
    <row r="134" spans="2:15" s="25" customFormat="1" ht="12.75">
      <c r="B134" s="25" t="s">
        <v>37</v>
      </c>
      <c r="D134" s="25">
        <v>180</v>
      </c>
      <c r="E134" s="25">
        <v>24</v>
      </c>
      <c r="F134" s="25">
        <f>+F30+F75+F119</f>
        <v>27</v>
      </c>
      <c r="I134" s="25">
        <f t="shared" si="21"/>
        <v>194</v>
      </c>
      <c r="J134" s="25">
        <f t="shared" si="21"/>
        <v>40</v>
      </c>
      <c r="K134" s="25">
        <f t="shared" si="21"/>
        <v>40</v>
      </c>
      <c r="L134" s="25">
        <f t="shared" si="21"/>
        <v>0</v>
      </c>
      <c r="M134" s="25">
        <f t="shared" si="21"/>
        <v>87</v>
      </c>
      <c r="N134" s="25">
        <f t="shared" si="21"/>
        <v>27</v>
      </c>
      <c r="O134" s="25">
        <f t="shared" si="21"/>
        <v>0</v>
      </c>
    </row>
    <row r="135" spans="2:15" s="41" customFormat="1" ht="12.75">
      <c r="B135" s="41" t="s">
        <v>70</v>
      </c>
      <c r="D135" s="41">
        <v>60</v>
      </c>
      <c r="E135" s="41">
        <v>3</v>
      </c>
      <c r="F135" s="41">
        <f>+F31</f>
        <v>7</v>
      </c>
      <c r="I135" s="41">
        <f aca="true" t="shared" si="22" ref="I135:O135">+SUM(I31:I31)</f>
        <v>60</v>
      </c>
      <c r="J135" s="41">
        <f t="shared" si="22"/>
        <v>26</v>
      </c>
      <c r="K135" s="41">
        <f t="shared" si="22"/>
        <v>0</v>
      </c>
      <c r="L135" s="41">
        <f t="shared" si="22"/>
        <v>0</v>
      </c>
      <c r="M135" s="41">
        <f t="shared" si="22"/>
        <v>34</v>
      </c>
      <c r="N135" s="41">
        <f t="shared" si="22"/>
        <v>0</v>
      </c>
      <c r="O135" s="41">
        <f t="shared" si="22"/>
        <v>0</v>
      </c>
    </row>
    <row r="136" spans="2:15" s="41" customFormat="1" ht="12.75">
      <c r="B136" s="41" t="s">
        <v>13</v>
      </c>
      <c r="D136" s="41">
        <v>30</v>
      </c>
      <c r="E136" s="41">
        <v>2</v>
      </c>
      <c r="F136" s="41">
        <f>+F32</f>
        <v>2</v>
      </c>
      <c r="I136" s="41">
        <f aca="true" t="shared" si="23" ref="I136:O136">SUM(I32:I32)</f>
        <v>30</v>
      </c>
      <c r="J136" s="41">
        <f t="shared" si="23"/>
        <v>0</v>
      </c>
      <c r="K136" s="41">
        <f t="shared" si="23"/>
        <v>0</v>
      </c>
      <c r="L136" s="41">
        <f t="shared" si="23"/>
        <v>30</v>
      </c>
      <c r="M136" s="41">
        <f t="shared" si="23"/>
        <v>0</v>
      </c>
      <c r="N136" s="41">
        <f t="shared" si="23"/>
        <v>0</v>
      </c>
      <c r="O136" s="41">
        <f t="shared" si="23"/>
        <v>0</v>
      </c>
    </row>
    <row r="137" spans="2:15" s="41" customFormat="1" ht="12.75">
      <c r="B137" s="41" t="s">
        <v>20</v>
      </c>
      <c r="F137" s="41">
        <f>+F76</f>
        <v>1</v>
      </c>
      <c r="I137" s="41">
        <f aca="true" t="shared" si="24" ref="I137:O137">+I76</f>
        <v>0</v>
      </c>
      <c r="J137" s="41">
        <f t="shared" si="24"/>
        <v>0</v>
      </c>
      <c r="K137" s="41">
        <f t="shared" si="24"/>
        <v>0</v>
      </c>
      <c r="L137" s="41">
        <f t="shared" si="24"/>
        <v>0</v>
      </c>
      <c r="M137" s="41">
        <f t="shared" si="24"/>
        <v>0</v>
      </c>
      <c r="N137" s="41">
        <f t="shared" si="24"/>
        <v>0</v>
      </c>
      <c r="O137" s="41">
        <f t="shared" si="24"/>
        <v>0</v>
      </c>
    </row>
    <row r="138" spans="1:16" ht="12.75">
      <c r="A138" s="51"/>
      <c r="B138" s="51" t="s">
        <v>64</v>
      </c>
      <c r="C138" s="51"/>
      <c r="D138" s="51"/>
      <c r="E138" s="51"/>
      <c r="F138" s="51">
        <f>+F33+F77</f>
        <v>5</v>
      </c>
      <c r="G138" s="51"/>
      <c r="H138" s="51"/>
      <c r="I138" s="51">
        <f aca="true" t="shared" si="25" ref="I138:O138">+I33+I77</f>
        <v>90</v>
      </c>
      <c r="J138" s="51">
        <f t="shared" si="25"/>
        <v>0</v>
      </c>
      <c r="K138" s="51">
        <f t="shared" si="25"/>
        <v>45</v>
      </c>
      <c r="L138" s="51">
        <f t="shared" si="25"/>
        <v>0</v>
      </c>
      <c r="M138" s="51">
        <f t="shared" si="25"/>
        <v>0</v>
      </c>
      <c r="N138" s="51">
        <f t="shared" si="25"/>
        <v>45</v>
      </c>
      <c r="O138" s="51">
        <f t="shared" si="25"/>
        <v>0</v>
      </c>
      <c r="P138" s="51"/>
    </row>
    <row r="139" spans="2:15" ht="12.75">
      <c r="B139" s="52" t="s">
        <v>38</v>
      </c>
      <c r="D139" s="53">
        <f aca="true" t="shared" si="26" ref="D139:O139">SUM(D133:D138)</f>
        <v>630</v>
      </c>
      <c r="E139" s="53">
        <f t="shared" si="26"/>
        <v>77</v>
      </c>
      <c r="F139" s="53">
        <f t="shared" si="26"/>
        <v>121</v>
      </c>
      <c r="G139" s="53"/>
      <c r="H139" s="53"/>
      <c r="I139" s="53">
        <f t="shared" si="26"/>
        <v>752</v>
      </c>
      <c r="J139" s="53">
        <f t="shared" si="26"/>
        <v>180</v>
      </c>
      <c r="K139" s="53">
        <f t="shared" si="26"/>
        <v>175</v>
      </c>
      <c r="L139" s="53">
        <f t="shared" si="26"/>
        <v>54</v>
      </c>
      <c r="M139" s="53">
        <f t="shared" si="26"/>
        <v>181</v>
      </c>
      <c r="N139" s="53">
        <f t="shared" si="26"/>
        <v>152</v>
      </c>
      <c r="O139" s="53">
        <f t="shared" si="26"/>
        <v>10</v>
      </c>
    </row>
    <row r="140" ht="12.75">
      <c r="B140" s="52"/>
    </row>
    <row r="142" spans="2:10" ht="12.75">
      <c r="B142" s="46" t="s">
        <v>72</v>
      </c>
      <c r="C142" s="15"/>
      <c r="D142" s="83" t="s">
        <v>120</v>
      </c>
      <c r="E142" s="15"/>
      <c r="F142" s="15"/>
      <c r="G142" s="15"/>
      <c r="H142" s="15"/>
      <c r="I142" s="83" t="s">
        <v>121</v>
      </c>
      <c r="J142" s="15"/>
    </row>
    <row r="143" spans="2:10" ht="12.75">
      <c r="B143" s="15"/>
      <c r="C143" s="99" t="s">
        <v>38</v>
      </c>
      <c r="D143" s="99" t="s">
        <v>30</v>
      </c>
      <c r="E143" s="45" t="s">
        <v>122</v>
      </c>
      <c r="F143" s="99" t="s">
        <v>30</v>
      </c>
      <c r="G143" s="99"/>
      <c r="H143" s="99"/>
      <c r="I143" s="45" t="s">
        <v>122</v>
      </c>
      <c r="J143" s="99" t="s">
        <v>30</v>
      </c>
    </row>
    <row r="144" spans="2:10" ht="12.75">
      <c r="B144" s="46" t="s">
        <v>40</v>
      </c>
      <c r="C144" s="15">
        <f>+E144+I144</f>
        <v>532</v>
      </c>
      <c r="D144" s="66">
        <f>+C144/$C147</f>
        <v>0.4925925925925926</v>
      </c>
      <c r="E144" s="15">
        <f>SUM(J12:J23)+SUM(M12:M23)+SUM(J48:J57)+SUM(M48:M57)+SUM(J91:J101)+SUM(M91:M101)</f>
        <v>394</v>
      </c>
      <c r="F144" s="66">
        <f>+E144/$E147</f>
        <v>0.4528735632183908</v>
      </c>
      <c r="G144" s="66"/>
      <c r="H144" s="66"/>
      <c r="I144" s="67">
        <f>SUM(J60:J67)+SUM(M60:M67)+SUM(J104:J111)+SUM(M104:M111)</f>
        <v>138</v>
      </c>
      <c r="J144" s="66">
        <f>+I144/$I147</f>
        <v>0.6571428571428571</v>
      </c>
    </row>
    <row r="145" spans="2:10" ht="12.75">
      <c r="B145" s="46" t="s">
        <v>41</v>
      </c>
      <c r="C145" s="15">
        <f>+E145+I145</f>
        <v>446</v>
      </c>
      <c r="D145" s="66">
        <f>+C145/$C147</f>
        <v>0.412962962962963</v>
      </c>
      <c r="E145" s="15">
        <f>SUM(K12:K23)+SUM(N12:N23)+SUM(K48:K57)+SUM(N48:N57)+SUM(K91:K101)+SUM(N91:N101)</f>
        <v>386</v>
      </c>
      <c r="F145" s="66">
        <f>+E145/$E147</f>
        <v>0.4436781609195402</v>
      </c>
      <c r="G145" s="66"/>
      <c r="H145" s="66"/>
      <c r="I145" s="67">
        <f>SUM(K60:K67)+SUM(N60:N67)+SUM(K104:K111)+SUM(N104:N111)</f>
        <v>60</v>
      </c>
      <c r="J145" s="66">
        <f>+I145/$I147</f>
        <v>0.2857142857142857</v>
      </c>
    </row>
    <row r="146" spans="2:10" ht="12.75">
      <c r="B146" s="46" t="s">
        <v>42</v>
      </c>
      <c r="C146" s="15">
        <f>+E146+I146</f>
        <v>102</v>
      </c>
      <c r="D146" s="66">
        <f>+C146/$C147</f>
        <v>0.09444444444444444</v>
      </c>
      <c r="E146" s="67">
        <f>SUM(L12:L23)+SUM(O12:O23)+SUM(L48:L57)+SUM(O48:O57)+SUM(L91:L101)+SUM(O91:O101)</f>
        <v>90</v>
      </c>
      <c r="F146" s="66">
        <f>+E146/$E147</f>
        <v>0.10344827586206896</v>
      </c>
      <c r="G146" s="66"/>
      <c r="H146" s="66"/>
      <c r="I146" s="67">
        <f>SUM(L60:L67)+SUM(O60:O67)+SUM(L104:L111)+SUM(O104:O111)</f>
        <v>12</v>
      </c>
      <c r="J146" s="66">
        <f>+I146/$I147</f>
        <v>0.05714285714285714</v>
      </c>
    </row>
    <row r="147" spans="2:10" ht="12.75">
      <c r="B147" s="46" t="s">
        <v>38</v>
      </c>
      <c r="C147" s="15">
        <f>+E147+I147</f>
        <v>1080</v>
      </c>
      <c r="D147" s="66">
        <f>+C147/$C147</f>
        <v>1</v>
      </c>
      <c r="E147" s="15">
        <f>SUM(E144:E146)</f>
        <v>870</v>
      </c>
      <c r="F147" s="66">
        <f>+E147/$E147</f>
        <v>1</v>
      </c>
      <c r="G147" s="66"/>
      <c r="H147" s="66"/>
      <c r="I147" s="15">
        <f>SUM(I144:I146)</f>
        <v>210</v>
      </c>
      <c r="J147" s="66">
        <f>+I147/$I147</f>
        <v>1</v>
      </c>
    </row>
    <row r="148" spans="2:10" ht="12.75">
      <c r="B148" s="15"/>
      <c r="C148" s="15"/>
      <c r="D148" s="15"/>
      <c r="E148" s="15"/>
      <c r="F148" s="15"/>
      <c r="G148" s="15"/>
      <c r="H148" s="15"/>
      <c r="I148" s="15"/>
      <c r="J148" s="15"/>
    </row>
    <row r="149" spans="2:10" ht="12.75">
      <c r="B149" s="15"/>
      <c r="C149" s="15"/>
      <c r="D149" s="15"/>
      <c r="E149" s="15"/>
      <c r="F149" s="15"/>
      <c r="G149" s="15"/>
      <c r="H149" s="15"/>
      <c r="I149" s="15"/>
      <c r="J149" s="15"/>
    </row>
    <row r="150" spans="2:10" ht="12.75">
      <c r="B150" s="15"/>
      <c r="C150" s="15"/>
      <c r="D150" s="15"/>
      <c r="E150" s="15"/>
      <c r="F150" s="15"/>
      <c r="G150" s="15"/>
      <c r="H150" s="15"/>
      <c r="I150" s="15"/>
      <c r="J150" s="15"/>
    </row>
    <row r="151" spans="2:10" ht="12.75">
      <c r="B151" s="15"/>
      <c r="C151" s="15"/>
      <c r="D151" s="15"/>
      <c r="E151" s="15"/>
      <c r="F151" s="15"/>
      <c r="G151" s="15"/>
      <c r="H151" s="15"/>
      <c r="I151" s="15"/>
      <c r="J151" s="15"/>
    </row>
    <row r="152" spans="2:10" ht="12.75">
      <c r="B152" s="15"/>
      <c r="C152" s="15"/>
      <c r="D152" s="15"/>
      <c r="E152" s="15"/>
      <c r="F152" s="15"/>
      <c r="G152" s="15"/>
      <c r="H152" s="15"/>
      <c r="I152" s="15"/>
      <c r="J152" s="15"/>
    </row>
    <row r="153" spans="3:10" ht="12.75">
      <c r="C153" s="81" t="s">
        <v>128</v>
      </c>
      <c r="D153" s="81" t="s">
        <v>30</v>
      </c>
      <c r="E153" s="15"/>
      <c r="F153" s="15"/>
      <c r="G153" s="15"/>
      <c r="H153" s="15"/>
      <c r="I153" s="15"/>
      <c r="J153" s="15"/>
    </row>
    <row r="154" spans="1:10" ht="12.75">
      <c r="A154" s="1"/>
      <c r="B154" s="13" t="s">
        <v>73</v>
      </c>
      <c r="C154" s="94">
        <f>+SUM(C155:C158)</f>
        <v>359</v>
      </c>
      <c r="D154" s="95">
        <f>(C154/1080)*100</f>
        <v>33.24074074074074</v>
      </c>
      <c r="E154" s="15"/>
      <c r="F154" s="15"/>
      <c r="G154" s="15"/>
      <c r="H154" s="15"/>
      <c r="I154" s="15"/>
      <c r="J154" s="15"/>
    </row>
    <row r="155" spans="2:3" ht="12.75">
      <c r="B155" s="100" t="s">
        <v>64</v>
      </c>
      <c r="C155">
        <v>90</v>
      </c>
    </row>
    <row r="156" spans="2:3" ht="25.5">
      <c r="B156" s="101" t="s">
        <v>65</v>
      </c>
      <c r="C156" s="103">
        <v>14</v>
      </c>
    </row>
    <row r="157" spans="2:3" ht="12.75">
      <c r="B157" s="100" t="s">
        <v>19</v>
      </c>
      <c r="C157">
        <v>45</v>
      </c>
    </row>
    <row r="158" spans="2:3" ht="12.75">
      <c r="B158" s="100" t="s">
        <v>123</v>
      </c>
      <c r="C158">
        <v>210</v>
      </c>
    </row>
  </sheetData>
  <sheetProtection/>
  <mergeCells count="49">
    <mergeCell ref="A88:A90"/>
    <mergeCell ref="B88:B90"/>
    <mergeCell ref="P88:P90"/>
    <mergeCell ref="I89:I90"/>
    <mergeCell ref="P45:P47"/>
    <mergeCell ref="F46:F47"/>
    <mergeCell ref="J46:L46"/>
    <mergeCell ref="M46:O46"/>
    <mergeCell ref="I69:K69"/>
    <mergeCell ref="L69:N69"/>
    <mergeCell ref="J25:L25"/>
    <mergeCell ref="M25:O25"/>
    <mergeCell ref="A45:A47"/>
    <mergeCell ref="B45:B47"/>
    <mergeCell ref="C45:E45"/>
    <mergeCell ref="I45:O45"/>
    <mergeCell ref="C46:C47"/>
    <mergeCell ref="D46:D47"/>
    <mergeCell ref="E46:E47"/>
    <mergeCell ref="F45:H45"/>
    <mergeCell ref="H89:H90"/>
    <mergeCell ref="A9:A11"/>
    <mergeCell ref="B9:B11"/>
    <mergeCell ref="C9:E9"/>
    <mergeCell ref="I9:O9"/>
    <mergeCell ref="P9:P11"/>
    <mergeCell ref="F10:F11"/>
    <mergeCell ref="J10:L10"/>
    <mergeCell ref="M10:O10"/>
    <mergeCell ref="F9:H9"/>
    <mergeCell ref="H10:H11"/>
    <mergeCell ref="C10:C11"/>
    <mergeCell ref="D10:D11"/>
    <mergeCell ref="E10:E11"/>
    <mergeCell ref="I10:I11"/>
    <mergeCell ref="G46:G47"/>
    <mergeCell ref="H46:H47"/>
    <mergeCell ref="I46:I47"/>
    <mergeCell ref="G10:G11"/>
    <mergeCell ref="I88:O88"/>
    <mergeCell ref="J89:L89"/>
    <mergeCell ref="M89:O89"/>
    <mergeCell ref="C88:E88"/>
    <mergeCell ref="F88:H88"/>
    <mergeCell ref="C89:C90"/>
    <mergeCell ref="D89:D90"/>
    <mergeCell ref="E89:E90"/>
    <mergeCell ref="F89:F90"/>
    <mergeCell ref="G89:G90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56"/>
  <sheetViews>
    <sheetView workbookViewId="0" topLeftCell="A70">
      <selection activeCell="M46" sqref="M46:O46"/>
    </sheetView>
  </sheetViews>
  <sheetFormatPr defaultColWidth="9.00390625" defaultRowHeight="12.75"/>
  <cols>
    <col min="1" max="1" width="2.75390625" style="0" customWidth="1"/>
    <col min="2" max="2" width="35.75390625" style="0" customWidth="1"/>
    <col min="3" max="4" width="7.25390625" style="0" customWidth="1"/>
    <col min="5" max="5" width="7.75390625" style="0" customWidth="1"/>
    <col min="6" max="6" width="7.25390625" style="0" customWidth="1"/>
    <col min="7" max="8" width="3.75390625" style="0" customWidth="1"/>
    <col min="9" max="9" width="7.75390625" style="0" customWidth="1"/>
    <col min="10" max="10" width="7.25390625" style="0" customWidth="1"/>
    <col min="11" max="15" width="6.75390625" style="0" customWidth="1"/>
    <col min="16" max="16" width="13.75390625" style="0" customWidth="1"/>
    <col min="17" max="17" width="10.25390625" style="0" bestFit="1" customWidth="1"/>
  </cols>
  <sheetData>
    <row r="1" s="78" customFormat="1" ht="15.75">
      <c r="A1" s="78" t="s">
        <v>132</v>
      </c>
    </row>
    <row r="3" spans="2:13" ht="12.75">
      <c r="B3" s="15" t="s">
        <v>127</v>
      </c>
      <c r="D3" s="15"/>
      <c r="E3" s="20" t="s">
        <v>25</v>
      </c>
      <c r="F3" s="20" t="s">
        <v>0</v>
      </c>
      <c r="G3" s="20"/>
      <c r="H3" s="20"/>
      <c r="I3" s="20"/>
      <c r="J3" s="15"/>
      <c r="K3" s="15"/>
      <c r="L3" s="15"/>
      <c r="M3" s="15"/>
    </row>
    <row r="4" spans="2:13" ht="12.75">
      <c r="B4" t="s">
        <v>131</v>
      </c>
      <c r="D4" s="15"/>
      <c r="E4" s="65">
        <f>I4/I7</f>
        <v>0.5384615384615384</v>
      </c>
      <c r="F4" s="20" t="s">
        <v>27</v>
      </c>
      <c r="G4" s="20"/>
      <c r="H4" s="20"/>
      <c r="I4" s="20">
        <f>J24+M24</f>
        <v>189</v>
      </c>
      <c r="J4" s="15"/>
      <c r="K4" s="15"/>
      <c r="L4" s="15"/>
      <c r="M4" s="15"/>
    </row>
    <row r="5" spans="2:13" ht="12.75">
      <c r="B5" t="s">
        <v>33</v>
      </c>
      <c r="D5" s="15"/>
      <c r="E5" s="65">
        <f>I5/I7</f>
        <v>0.3504273504273504</v>
      </c>
      <c r="F5" s="20" t="s">
        <v>28</v>
      </c>
      <c r="G5" s="20"/>
      <c r="H5" s="20"/>
      <c r="I5" s="20">
        <f>K24+N24</f>
        <v>123</v>
      </c>
      <c r="J5" s="15"/>
      <c r="K5" s="15"/>
      <c r="L5" s="15"/>
      <c r="M5" s="15"/>
    </row>
    <row r="6" spans="2:13" ht="12.75">
      <c r="B6" t="s">
        <v>1</v>
      </c>
      <c r="D6" s="15"/>
      <c r="E6" s="65">
        <f>I6/I7</f>
        <v>0.1111111111111111</v>
      </c>
      <c r="F6" s="20" t="s">
        <v>29</v>
      </c>
      <c r="G6" s="20"/>
      <c r="H6" s="20"/>
      <c r="I6" s="20">
        <f>L24+O24</f>
        <v>39</v>
      </c>
      <c r="J6" s="15"/>
      <c r="K6" s="15"/>
      <c r="L6" s="15"/>
      <c r="M6" s="15"/>
    </row>
    <row r="7" spans="2:13" ht="12.75">
      <c r="B7" t="s">
        <v>43</v>
      </c>
      <c r="D7" s="15"/>
      <c r="E7" s="65">
        <f>SUM(E4:E6)</f>
        <v>1</v>
      </c>
      <c r="F7" s="20" t="s">
        <v>2</v>
      </c>
      <c r="G7" s="20"/>
      <c r="H7" s="20"/>
      <c r="I7" s="20">
        <f>SUM(I4:I6)</f>
        <v>351</v>
      </c>
      <c r="J7" s="15"/>
      <c r="K7" s="15"/>
      <c r="L7" s="15"/>
      <c r="M7" s="15"/>
    </row>
    <row r="8" spans="2:13" ht="12.75">
      <c r="B8" t="s">
        <v>69</v>
      </c>
      <c r="D8" s="15"/>
      <c r="E8" s="15"/>
      <c r="F8" s="15"/>
      <c r="G8" s="15"/>
      <c r="H8" s="15"/>
      <c r="I8" s="15"/>
      <c r="J8" s="15"/>
      <c r="K8" s="15"/>
      <c r="L8" s="15"/>
      <c r="M8" s="15"/>
    </row>
    <row r="9" spans="1:16" ht="12.75" customHeight="1">
      <c r="A9" s="130" t="s">
        <v>22</v>
      </c>
      <c r="B9" s="130" t="s">
        <v>3</v>
      </c>
      <c r="C9" s="122" t="s">
        <v>110</v>
      </c>
      <c r="D9" s="122"/>
      <c r="E9" s="122"/>
      <c r="F9" s="123" t="s">
        <v>4</v>
      </c>
      <c r="G9" s="124"/>
      <c r="H9" s="125"/>
      <c r="I9" s="122" t="s">
        <v>5</v>
      </c>
      <c r="J9" s="130"/>
      <c r="K9" s="130"/>
      <c r="L9" s="130"/>
      <c r="M9" s="130"/>
      <c r="N9" s="130"/>
      <c r="O9" s="130"/>
      <c r="P9" s="131" t="s">
        <v>6</v>
      </c>
    </row>
    <row r="10" spans="1:16" s="1" customFormat="1" ht="12.75" customHeight="1">
      <c r="A10" s="130"/>
      <c r="B10" s="116"/>
      <c r="C10" s="126" t="s">
        <v>7</v>
      </c>
      <c r="D10" s="128" t="s">
        <v>107</v>
      </c>
      <c r="E10" s="128" t="s">
        <v>108</v>
      </c>
      <c r="F10" s="126" t="s">
        <v>38</v>
      </c>
      <c r="G10" s="126" t="s">
        <v>105</v>
      </c>
      <c r="H10" s="126" t="s">
        <v>106</v>
      </c>
      <c r="I10" s="128" t="s">
        <v>109</v>
      </c>
      <c r="J10" s="119" t="s">
        <v>105</v>
      </c>
      <c r="K10" s="120"/>
      <c r="L10" s="121"/>
      <c r="M10" s="119" t="s">
        <v>106</v>
      </c>
      <c r="N10" s="120"/>
      <c r="O10" s="121"/>
      <c r="P10" s="132"/>
    </row>
    <row r="11" spans="1:16" s="1" customFormat="1" ht="12.75">
      <c r="A11" s="130"/>
      <c r="B11" s="116"/>
      <c r="C11" s="127"/>
      <c r="D11" s="129"/>
      <c r="E11" s="129"/>
      <c r="F11" s="127"/>
      <c r="G11" s="127"/>
      <c r="H11" s="127"/>
      <c r="I11" s="129"/>
      <c r="J11" s="72" t="s">
        <v>8</v>
      </c>
      <c r="K11" s="56" t="s">
        <v>9</v>
      </c>
      <c r="L11" s="56" t="s">
        <v>10</v>
      </c>
      <c r="M11" s="56" t="s">
        <v>8</v>
      </c>
      <c r="N11" s="56" t="s">
        <v>9</v>
      </c>
      <c r="O11" s="56" t="s">
        <v>10</v>
      </c>
      <c r="P11" s="133"/>
    </row>
    <row r="12" spans="1:16" s="33" customFormat="1" ht="12.75">
      <c r="A12" s="30">
        <v>1</v>
      </c>
      <c r="B12" s="30" t="s">
        <v>11</v>
      </c>
      <c r="C12" s="31">
        <v>2</v>
      </c>
      <c r="D12" s="31" t="s">
        <v>66</v>
      </c>
      <c r="E12" s="31"/>
      <c r="F12" s="32">
        <f>G12+H12</f>
        <v>16</v>
      </c>
      <c r="G12" s="32">
        <v>7</v>
      </c>
      <c r="H12" s="31">
        <v>9</v>
      </c>
      <c r="I12" s="31">
        <v>60</v>
      </c>
      <c r="J12" s="32">
        <v>10</v>
      </c>
      <c r="K12" s="32">
        <v>20</v>
      </c>
      <c r="L12" s="32">
        <v>0</v>
      </c>
      <c r="M12" s="32">
        <v>15</v>
      </c>
      <c r="N12" s="32">
        <v>15</v>
      </c>
      <c r="O12" s="32">
        <v>0</v>
      </c>
      <c r="P12" s="30"/>
    </row>
    <row r="13" spans="1:16" s="33" customFormat="1" ht="12.75">
      <c r="A13" s="30">
        <v>2</v>
      </c>
      <c r="B13" s="30" t="s">
        <v>12</v>
      </c>
      <c r="C13" s="32">
        <v>2</v>
      </c>
      <c r="D13" s="31" t="s">
        <v>66</v>
      </c>
      <c r="E13" s="32"/>
      <c r="F13" s="32">
        <f aca="true" t="shared" si="0" ref="F13:F23">G13+H13</f>
        <v>15</v>
      </c>
      <c r="G13" s="32">
        <v>7</v>
      </c>
      <c r="H13" s="32">
        <v>8</v>
      </c>
      <c r="I13" s="32">
        <v>60</v>
      </c>
      <c r="J13" s="32">
        <v>10</v>
      </c>
      <c r="K13" s="32">
        <v>20</v>
      </c>
      <c r="L13" s="32">
        <v>0</v>
      </c>
      <c r="M13" s="32">
        <v>10</v>
      </c>
      <c r="N13" s="32">
        <v>20</v>
      </c>
      <c r="O13" s="32">
        <v>0</v>
      </c>
      <c r="P13" s="30"/>
    </row>
    <row r="14" spans="1:16" s="33" customFormat="1" ht="12.75">
      <c r="A14" s="30">
        <v>3</v>
      </c>
      <c r="B14" s="30" t="s">
        <v>15</v>
      </c>
      <c r="C14" s="32">
        <v>1</v>
      </c>
      <c r="D14" s="34"/>
      <c r="E14" s="32"/>
      <c r="F14" s="32">
        <f t="shared" si="0"/>
        <v>6</v>
      </c>
      <c r="G14" s="32">
        <v>6</v>
      </c>
      <c r="H14" s="32"/>
      <c r="I14" s="32">
        <v>34</v>
      </c>
      <c r="J14" s="32">
        <v>34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0"/>
    </row>
    <row r="15" spans="1:16" s="24" customFormat="1" ht="12.75">
      <c r="A15" s="21">
        <v>4</v>
      </c>
      <c r="B15" s="21" t="s">
        <v>44</v>
      </c>
      <c r="C15" s="22">
        <v>2</v>
      </c>
      <c r="D15" s="22"/>
      <c r="E15" s="22"/>
      <c r="F15" s="62">
        <f t="shared" si="0"/>
        <v>5</v>
      </c>
      <c r="G15" s="22"/>
      <c r="H15" s="22">
        <v>5</v>
      </c>
      <c r="I15" s="22">
        <v>30</v>
      </c>
      <c r="J15" s="22">
        <v>0</v>
      </c>
      <c r="K15" s="22">
        <v>0</v>
      </c>
      <c r="L15" s="22">
        <v>0</v>
      </c>
      <c r="M15" s="22">
        <v>30</v>
      </c>
      <c r="N15" s="22">
        <v>0</v>
      </c>
      <c r="O15" s="22">
        <v>0</v>
      </c>
      <c r="P15" s="21"/>
    </row>
    <row r="16" spans="1:16" s="38" customFormat="1" ht="12.75">
      <c r="A16" s="35">
        <v>5</v>
      </c>
      <c r="B16" s="35" t="s">
        <v>45</v>
      </c>
      <c r="C16" s="36">
        <v>2</v>
      </c>
      <c r="D16" s="37"/>
      <c r="E16" s="36"/>
      <c r="F16" s="115">
        <f t="shared" si="0"/>
        <v>2</v>
      </c>
      <c r="G16" s="36"/>
      <c r="H16" s="36">
        <v>2</v>
      </c>
      <c r="I16" s="36">
        <v>9</v>
      </c>
      <c r="J16" s="36">
        <v>0</v>
      </c>
      <c r="K16" s="36">
        <v>0</v>
      </c>
      <c r="L16" s="36">
        <v>0</v>
      </c>
      <c r="M16" s="36">
        <v>9</v>
      </c>
      <c r="N16" s="36">
        <v>0</v>
      </c>
      <c r="O16" s="36">
        <v>0</v>
      </c>
      <c r="P16" s="35"/>
    </row>
    <row r="17" spans="1:16" s="38" customFormat="1" ht="12.75">
      <c r="A17" s="35">
        <v>6</v>
      </c>
      <c r="B17" s="35" t="s">
        <v>130</v>
      </c>
      <c r="C17" s="36"/>
      <c r="D17" s="37">
        <v>2</v>
      </c>
      <c r="E17" s="36"/>
      <c r="F17" s="115">
        <f t="shared" si="0"/>
        <v>2</v>
      </c>
      <c r="G17" s="36"/>
      <c r="H17" s="36">
        <v>2</v>
      </c>
      <c r="I17" s="36">
        <v>25</v>
      </c>
      <c r="J17" s="36">
        <v>0</v>
      </c>
      <c r="K17" s="36">
        <v>0</v>
      </c>
      <c r="L17" s="36">
        <v>0</v>
      </c>
      <c r="M17" s="36">
        <v>25</v>
      </c>
      <c r="N17" s="36">
        <v>0</v>
      </c>
      <c r="O17" s="36">
        <v>0</v>
      </c>
      <c r="P17" s="35"/>
    </row>
    <row r="18" spans="1:16" s="38" customFormat="1" ht="12.75">
      <c r="A18" s="35">
        <v>7</v>
      </c>
      <c r="B18" s="35" t="s">
        <v>14</v>
      </c>
      <c r="C18" s="36">
        <v>1</v>
      </c>
      <c r="D18" s="37"/>
      <c r="E18" s="36"/>
      <c r="F18" s="115">
        <f t="shared" si="0"/>
        <v>3</v>
      </c>
      <c r="G18" s="36">
        <v>3</v>
      </c>
      <c r="H18" s="36"/>
      <c r="I18" s="36">
        <v>26</v>
      </c>
      <c r="J18" s="36">
        <v>26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5"/>
    </row>
    <row r="19" spans="1:16" s="29" customFormat="1" ht="12.75">
      <c r="A19" s="35">
        <v>8</v>
      </c>
      <c r="B19" s="35" t="s">
        <v>13</v>
      </c>
      <c r="C19" s="36"/>
      <c r="D19" s="36">
        <v>1</v>
      </c>
      <c r="E19" s="36"/>
      <c r="F19" s="115">
        <f t="shared" si="0"/>
        <v>2</v>
      </c>
      <c r="G19" s="36">
        <v>2</v>
      </c>
      <c r="H19" s="36"/>
      <c r="I19" s="36">
        <v>30</v>
      </c>
      <c r="J19" s="39">
        <v>0</v>
      </c>
      <c r="K19" s="39">
        <v>0</v>
      </c>
      <c r="L19" s="39">
        <v>30</v>
      </c>
      <c r="M19" s="39">
        <v>0</v>
      </c>
      <c r="N19" s="39">
        <v>0</v>
      </c>
      <c r="O19" s="39">
        <v>0</v>
      </c>
      <c r="P19" s="35"/>
    </row>
    <row r="20" spans="1:16" s="29" customFormat="1" ht="12.75">
      <c r="A20" s="47">
        <v>9</v>
      </c>
      <c r="B20" s="48" t="s">
        <v>61</v>
      </c>
      <c r="C20" s="49"/>
      <c r="D20" s="49" t="s">
        <v>66</v>
      </c>
      <c r="E20" s="49"/>
      <c r="F20" s="115">
        <f t="shared" si="0"/>
        <v>2</v>
      </c>
      <c r="G20" s="49">
        <v>0</v>
      </c>
      <c r="H20" s="50">
        <v>2</v>
      </c>
      <c r="I20" s="49">
        <v>44</v>
      </c>
      <c r="J20" s="50">
        <v>0</v>
      </c>
      <c r="K20" s="50">
        <v>22</v>
      </c>
      <c r="L20" s="50">
        <v>0</v>
      </c>
      <c r="M20" s="50">
        <v>0</v>
      </c>
      <c r="N20" s="50">
        <v>22</v>
      </c>
      <c r="O20" s="50">
        <v>0</v>
      </c>
      <c r="P20" s="3"/>
    </row>
    <row r="21" spans="1:16" ht="12.75">
      <c r="A21" s="26">
        <v>10</v>
      </c>
      <c r="B21" s="3" t="s">
        <v>49</v>
      </c>
      <c r="C21" s="42"/>
      <c r="D21" s="4">
        <v>2</v>
      </c>
      <c r="E21" s="42"/>
      <c r="F21" s="17">
        <f t="shared" si="0"/>
        <v>1</v>
      </c>
      <c r="G21" s="17"/>
      <c r="H21" s="4">
        <v>1</v>
      </c>
      <c r="I21" s="42">
        <v>9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9</v>
      </c>
      <c r="P21" s="27"/>
    </row>
    <row r="22" spans="1:16" s="103" customFormat="1" ht="24">
      <c r="A22" s="109">
        <v>11</v>
      </c>
      <c r="B22" s="110" t="s">
        <v>31</v>
      </c>
      <c r="C22" s="111"/>
      <c r="D22" s="112">
        <v>1</v>
      </c>
      <c r="E22" s="111"/>
      <c r="F22" s="73">
        <f t="shared" si="0"/>
        <v>2</v>
      </c>
      <c r="G22" s="111">
        <v>2</v>
      </c>
      <c r="H22" s="111"/>
      <c r="I22" s="111">
        <v>10</v>
      </c>
      <c r="J22" s="113">
        <v>10</v>
      </c>
      <c r="K22" s="113">
        <v>0</v>
      </c>
      <c r="L22" s="113">
        <v>0</v>
      </c>
      <c r="M22" s="113">
        <v>0</v>
      </c>
      <c r="N22" s="113">
        <v>0</v>
      </c>
      <c r="O22" s="113">
        <v>0</v>
      </c>
      <c r="P22" s="114"/>
    </row>
    <row r="23" spans="1:16" s="57" customFormat="1" ht="25.5">
      <c r="A23" s="54">
        <v>12</v>
      </c>
      <c r="B23" s="55" t="s">
        <v>65</v>
      </c>
      <c r="C23" s="56">
        <v>1</v>
      </c>
      <c r="D23" s="73">
        <v>1</v>
      </c>
      <c r="E23" s="56"/>
      <c r="F23" s="73">
        <f t="shared" si="0"/>
        <v>4</v>
      </c>
      <c r="G23" s="56">
        <v>4</v>
      </c>
      <c r="H23" s="56"/>
      <c r="I23" s="56">
        <v>14</v>
      </c>
      <c r="J23" s="56">
        <v>10</v>
      </c>
      <c r="K23" s="56">
        <v>4</v>
      </c>
      <c r="L23" s="56">
        <v>0</v>
      </c>
      <c r="M23" s="56">
        <v>0</v>
      </c>
      <c r="N23" s="56">
        <v>0</v>
      </c>
      <c r="O23" s="56">
        <v>0</v>
      </c>
      <c r="P23" s="54"/>
    </row>
    <row r="24" spans="1:16" s="13" customFormat="1" ht="12.75">
      <c r="A24" s="11"/>
      <c r="B24" s="11" t="s">
        <v>16</v>
      </c>
      <c r="C24" s="12">
        <f>COUNT(C12:C23)</f>
        <v>7</v>
      </c>
      <c r="D24" s="11"/>
      <c r="E24" s="11"/>
      <c r="F24" s="12">
        <f aca="true" t="shared" si="1" ref="F24:O24">SUM(F12:F23)</f>
        <v>60</v>
      </c>
      <c r="G24" s="12">
        <f t="shared" si="1"/>
        <v>31</v>
      </c>
      <c r="H24" s="12">
        <f t="shared" si="1"/>
        <v>29</v>
      </c>
      <c r="I24" s="12">
        <f t="shared" si="1"/>
        <v>351</v>
      </c>
      <c r="J24" s="12">
        <f t="shared" si="1"/>
        <v>100</v>
      </c>
      <c r="K24" s="12">
        <f t="shared" si="1"/>
        <v>66</v>
      </c>
      <c r="L24" s="12">
        <f t="shared" si="1"/>
        <v>30</v>
      </c>
      <c r="M24" s="12">
        <f t="shared" si="1"/>
        <v>89</v>
      </c>
      <c r="N24" s="12">
        <f t="shared" si="1"/>
        <v>57</v>
      </c>
      <c r="O24" s="12">
        <f t="shared" si="1"/>
        <v>9</v>
      </c>
      <c r="P24" s="11"/>
    </row>
    <row r="25" spans="1:16" s="13" customFormat="1" ht="12.75">
      <c r="A25" s="14"/>
      <c r="B25" s="18" t="s">
        <v>34</v>
      </c>
      <c r="C25" s="19"/>
      <c r="D25" s="19"/>
      <c r="E25" s="19"/>
      <c r="F25" s="19"/>
      <c r="G25" s="19"/>
      <c r="H25" s="19"/>
      <c r="J25" s="134">
        <f>SUM(J24:L24)</f>
        <v>196</v>
      </c>
      <c r="K25" s="134"/>
      <c r="L25" s="134"/>
      <c r="M25" s="134">
        <f>SUM(M24:O24)</f>
        <v>155</v>
      </c>
      <c r="N25" s="134"/>
      <c r="O25" s="134"/>
      <c r="P25" s="14"/>
    </row>
    <row r="26" spans="1:16" s="13" customFormat="1" ht="12.75">
      <c r="A26" s="14"/>
      <c r="B26" s="86" t="s">
        <v>114</v>
      </c>
      <c r="C26" s="19"/>
      <c r="D26" s="19"/>
      <c r="E26" s="19"/>
      <c r="F26" s="87">
        <f>SUM(F12:F23)</f>
        <v>60</v>
      </c>
      <c r="G26" s="87">
        <f>SUM(G12:G23)</f>
        <v>31</v>
      </c>
      <c r="H26" s="87">
        <f>SUM(H12:H23)</f>
        <v>29</v>
      </c>
      <c r="J26" s="64"/>
      <c r="K26" s="64"/>
      <c r="L26" s="64"/>
      <c r="M26" s="64"/>
      <c r="N26" s="64"/>
      <c r="O26" s="64"/>
      <c r="P26" s="14"/>
    </row>
    <row r="27" spans="1:16" s="13" customFormat="1" ht="12.75">
      <c r="A27" s="14"/>
      <c r="B27" s="68"/>
      <c r="C27" s="19"/>
      <c r="D27" s="19"/>
      <c r="E27" s="19"/>
      <c r="F27" s="68"/>
      <c r="G27" s="68"/>
      <c r="H27" s="68"/>
      <c r="I27" s="69"/>
      <c r="J27" s="69"/>
      <c r="K27" s="64"/>
      <c r="L27" s="64"/>
      <c r="M27" s="64"/>
      <c r="N27" s="64"/>
      <c r="O27" s="64"/>
      <c r="P27" s="14"/>
    </row>
    <row r="28" spans="2:15" s="1" customFormat="1" ht="12.75">
      <c r="B28" s="83" t="s">
        <v>46</v>
      </c>
      <c r="C28" s="84"/>
      <c r="D28" s="84"/>
      <c r="E28" s="84"/>
      <c r="F28"/>
      <c r="G28"/>
      <c r="H28"/>
      <c r="I28"/>
      <c r="J28"/>
      <c r="K28"/>
      <c r="L28"/>
      <c r="M28"/>
      <c r="N28"/>
      <c r="O28"/>
    </row>
    <row r="29" spans="2:15" ht="12.75">
      <c r="B29" s="40" t="s">
        <v>36</v>
      </c>
      <c r="C29" s="40"/>
      <c r="D29" s="40"/>
      <c r="E29" s="40"/>
      <c r="F29" s="40">
        <f>SUM(F12:F14)</f>
        <v>37</v>
      </c>
      <c r="G29" s="40"/>
      <c r="H29" s="40"/>
      <c r="I29" s="40">
        <f aca="true" t="shared" si="2" ref="I29:O29">SUM(I12:I14)</f>
        <v>154</v>
      </c>
      <c r="J29" s="40">
        <f t="shared" si="2"/>
        <v>54</v>
      </c>
      <c r="K29" s="40">
        <f t="shared" si="2"/>
        <v>40</v>
      </c>
      <c r="L29" s="40">
        <f t="shared" si="2"/>
        <v>0</v>
      </c>
      <c r="M29" s="40">
        <f t="shared" si="2"/>
        <v>25</v>
      </c>
      <c r="N29" s="40">
        <f t="shared" si="2"/>
        <v>35</v>
      </c>
      <c r="O29" s="40">
        <f t="shared" si="2"/>
        <v>0</v>
      </c>
    </row>
    <row r="30" spans="2:15" ht="12.75">
      <c r="B30" s="25" t="s">
        <v>37</v>
      </c>
      <c r="C30" s="25"/>
      <c r="D30" s="25"/>
      <c r="E30" s="25"/>
      <c r="F30" s="25">
        <f>SUM(F15:F15)</f>
        <v>5</v>
      </c>
      <c r="G30" s="25"/>
      <c r="H30" s="25"/>
      <c r="I30" s="25">
        <f aca="true" t="shared" si="3" ref="I30:O30">SUM(I15:I15)</f>
        <v>30</v>
      </c>
      <c r="J30" s="25">
        <f t="shared" si="3"/>
        <v>0</v>
      </c>
      <c r="K30" s="25">
        <f t="shared" si="3"/>
        <v>0</v>
      </c>
      <c r="L30" s="25">
        <f t="shared" si="3"/>
        <v>0</v>
      </c>
      <c r="M30" s="25">
        <f t="shared" si="3"/>
        <v>30</v>
      </c>
      <c r="N30" s="25">
        <f t="shared" si="3"/>
        <v>0</v>
      </c>
      <c r="O30" s="25">
        <f t="shared" si="3"/>
        <v>0</v>
      </c>
    </row>
    <row r="31" spans="2:15" s="40" customFormat="1" ht="12.75">
      <c r="B31" s="41" t="s">
        <v>59</v>
      </c>
      <c r="C31" s="41"/>
      <c r="D31" s="41"/>
      <c r="E31" s="41"/>
      <c r="F31" s="41">
        <f>SUM(F16:F18)</f>
        <v>7</v>
      </c>
      <c r="G31" s="41"/>
      <c r="H31" s="41"/>
      <c r="I31" s="41">
        <f aca="true" t="shared" si="4" ref="I31:O31">+SUM(I16:I18)</f>
        <v>60</v>
      </c>
      <c r="J31" s="41">
        <f t="shared" si="4"/>
        <v>26</v>
      </c>
      <c r="K31" s="41">
        <f t="shared" si="4"/>
        <v>0</v>
      </c>
      <c r="L31" s="41">
        <f t="shared" si="4"/>
        <v>0</v>
      </c>
      <c r="M31" s="41">
        <f t="shared" si="4"/>
        <v>34</v>
      </c>
      <c r="N31" s="41">
        <f t="shared" si="4"/>
        <v>0</v>
      </c>
      <c r="O31" s="41">
        <f t="shared" si="4"/>
        <v>0</v>
      </c>
    </row>
    <row r="32" spans="2:15" s="25" customFormat="1" ht="12.75">
      <c r="B32" s="41" t="s">
        <v>13</v>
      </c>
      <c r="C32" s="41"/>
      <c r="D32" s="41"/>
      <c r="E32" s="41"/>
      <c r="F32" s="41">
        <f>SUM(F19:F19)</f>
        <v>2</v>
      </c>
      <c r="G32" s="41"/>
      <c r="H32" s="41"/>
      <c r="I32" s="41">
        <f aca="true" t="shared" si="5" ref="I32:O33">SUM(I19:I19)</f>
        <v>30</v>
      </c>
      <c r="J32" s="41">
        <f t="shared" si="5"/>
        <v>0</v>
      </c>
      <c r="K32" s="41">
        <f t="shared" si="5"/>
        <v>0</v>
      </c>
      <c r="L32" s="41">
        <f t="shared" si="5"/>
        <v>30</v>
      </c>
      <c r="M32" s="41">
        <f t="shared" si="5"/>
        <v>0</v>
      </c>
      <c r="N32" s="41">
        <f t="shared" si="5"/>
        <v>0</v>
      </c>
      <c r="O32" s="41">
        <f t="shared" si="5"/>
        <v>0</v>
      </c>
    </row>
    <row r="33" spans="2:15" s="41" customFormat="1" ht="12.75">
      <c r="B33" s="51" t="s">
        <v>64</v>
      </c>
      <c r="C33" s="51"/>
      <c r="D33" s="51"/>
      <c r="E33" s="51"/>
      <c r="F33" s="51">
        <f>SUM(F20:F20)</f>
        <v>2</v>
      </c>
      <c r="G33" s="51"/>
      <c r="H33" s="51"/>
      <c r="I33" s="51">
        <f t="shared" si="5"/>
        <v>44</v>
      </c>
      <c r="J33" s="51">
        <f t="shared" si="5"/>
        <v>0</v>
      </c>
      <c r="K33" s="51">
        <f t="shared" si="5"/>
        <v>22</v>
      </c>
      <c r="L33" s="51">
        <f t="shared" si="5"/>
        <v>0</v>
      </c>
      <c r="M33" s="51">
        <f t="shared" si="5"/>
        <v>0</v>
      </c>
      <c r="N33" s="51">
        <f t="shared" si="5"/>
        <v>22</v>
      </c>
      <c r="O33" s="51">
        <f t="shared" si="5"/>
        <v>0</v>
      </c>
    </row>
    <row r="34" spans="2:15" s="41" customFormat="1" ht="12.75">
      <c r="B34" s="45" t="s">
        <v>38</v>
      </c>
      <c r="C34"/>
      <c r="D34"/>
      <c r="E34"/>
      <c r="F34">
        <f>SUM(F29:F33)</f>
        <v>53</v>
      </c>
      <c r="G34"/>
      <c r="H34"/>
      <c r="I34">
        <f aca="true" t="shared" si="6" ref="I34:O34">SUM(I29:I33)</f>
        <v>318</v>
      </c>
      <c r="J34">
        <f t="shared" si="6"/>
        <v>80</v>
      </c>
      <c r="K34">
        <f t="shared" si="6"/>
        <v>62</v>
      </c>
      <c r="L34">
        <f t="shared" si="6"/>
        <v>30</v>
      </c>
      <c r="M34">
        <f t="shared" si="6"/>
        <v>89</v>
      </c>
      <c r="N34">
        <f t="shared" si="6"/>
        <v>57</v>
      </c>
      <c r="O34">
        <f t="shared" si="6"/>
        <v>0</v>
      </c>
    </row>
    <row r="35" ht="12.75">
      <c r="A35" s="51"/>
    </row>
    <row r="39" spans="2:9" ht="12.75">
      <c r="B39" s="15" t="s">
        <v>103</v>
      </c>
      <c r="E39" s="20" t="s">
        <v>26</v>
      </c>
      <c r="F39" s="20" t="s">
        <v>0</v>
      </c>
      <c r="G39" s="20"/>
      <c r="H39" s="20"/>
      <c r="I39" s="20"/>
    </row>
    <row r="40" spans="2:9" ht="12.75">
      <c r="B40" t="s">
        <v>131</v>
      </c>
      <c r="E40" s="65">
        <f>I40/I43</f>
        <v>0.4477211796246649</v>
      </c>
      <c r="F40" s="20" t="s">
        <v>27</v>
      </c>
      <c r="G40" s="20"/>
      <c r="H40" s="20"/>
      <c r="I40" s="20">
        <f>J66+M66</f>
        <v>167</v>
      </c>
    </row>
    <row r="41" spans="2:9" ht="12.75">
      <c r="B41" t="s">
        <v>33</v>
      </c>
      <c r="E41" s="65">
        <f>I41/I43</f>
        <v>0.5013404825737265</v>
      </c>
      <c r="F41" s="20" t="s">
        <v>28</v>
      </c>
      <c r="G41" s="20"/>
      <c r="H41" s="20"/>
      <c r="I41" s="20">
        <f>K66+N66</f>
        <v>187</v>
      </c>
    </row>
    <row r="42" spans="2:9" ht="12.75">
      <c r="B42" t="s">
        <v>17</v>
      </c>
      <c r="E42" s="65">
        <f>I42/I43</f>
        <v>0.05093833780160858</v>
      </c>
      <c r="F42" s="20" t="s">
        <v>29</v>
      </c>
      <c r="G42" s="20"/>
      <c r="H42" s="20"/>
      <c r="I42" s="20">
        <f>L66+O66</f>
        <v>19</v>
      </c>
    </row>
    <row r="43" spans="2:9" ht="12.75">
      <c r="B43" t="s">
        <v>43</v>
      </c>
      <c r="E43" s="65">
        <f>SUM(E40:E42)</f>
        <v>1</v>
      </c>
      <c r="F43" s="20" t="s">
        <v>2</v>
      </c>
      <c r="G43" s="20"/>
      <c r="H43" s="20"/>
      <c r="I43" s="20">
        <f>SUM(I40:I42)</f>
        <v>373</v>
      </c>
    </row>
    <row r="44" ht="12.75">
      <c r="B44" t="s">
        <v>51</v>
      </c>
    </row>
    <row r="45" spans="1:16" ht="12.75">
      <c r="A45" s="130" t="s">
        <v>22</v>
      </c>
      <c r="B45" s="130" t="s">
        <v>3</v>
      </c>
      <c r="C45" s="122" t="s">
        <v>110</v>
      </c>
      <c r="D45" s="122"/>
      <c r="E45" s="122"/>
      <c r="F45" s="123" t="s">
        <v>4</v>
      </c>
      <c r="G45" s="124"/>
      <c r="H45" s="125"/>
      <c r="I45" s="122" t="s">
        <v>5</v>
      </c>
      <c r="J45" s="130"/>
      <c r="K45" s="130"/>
      <c r="L45" s="130"/>
      <c r="M45" s="130"/>
      <c r="N45" s="130"/>
      <c r="O45" s="130"/>
      <c r="P45" s="131" t="s">
        <v>6</v>
      </c>
    </row>
    <row r="46" spans="1:16" ht="12.75">
      <c r="A46" s="130"/>
      <c r="B46" s="116"/>
      <c r="C46" s="126" t="s">
        <v>7</v>
      </c>
      <c r="D46" s="128" t="s">
        <v>107</v>
      </c>
      <c r="E46" s="128" t="s">
        <v>108</v>
      </c>
      <c r="F46" s="126" t="s">
        <v>38</v>
      </c>
      <c r="G46" s="126" t="s">
        <v>111</v>
      </c>
      <c r="H46" s="126" t="s">
        <v>112</v>
      </c>
      <c r="I46" s="128" t="s">
        <v>109</v>
      </c>
      <c r="J46" s="119" t="s">
        <v>111</v>
      </c>
      <c r="K46" s="120"/>
      <c r="L46" s="121"/>
      <c r="M46" s="119" t="s">
        <v>112</v>
      </c>
      <c r="N46" s="120"/>
      <c r="O46" s="121"/>
      <c r="P46" s="132"/>
    </row>
    <row r="47" spans="1:16" ht="12.75">
      <c r="A47" s="130"/>
      <c r="B47" s="116"/>
      <c r="C47" s="127"/>
      <c r="D47" s="129"/>
      <c r="E47" s="129"/>
      <c r="F47" s="127"/>
      <c r="G47" s="127"/>
      <c r="H47" s="127"/>
      <c r="I47" s="129"/>
      <c r="J47" s="72" t="s">
        <v>8</v>
      </c>
      <c r="K47" s="56" t="s">
        <v>9</v>
      </c>
      <c r="L47" s="56" t="s">
        <v>10</v>
      </c>
      <c r="M47" s="56" t="s">
        <v>8</v>
      </c>
      <c r="N47" s="56" t="s">
        <v>9</v>
      </c>
      <c r="O47" s="56" t="s">
        <v>10</v>
      </c>
      <c r="P47" s="133"/>
    </row>
    <row r="48" spans="1:16" ht="12.75">
      <c r="A48" s="30">
        <v>1</v>
      </c>
      <c r="B48" s="74" t="s">
        <v>50</v>
      </c>
      <c r="C48" s="31">
        <v>4</v>
      </c>
      <c r="D48" s="31" t="s">
        <v>67</v>
      </c>
      <c r="E48" s="31"/>
      <c r="F48" s="32">
        <f>G48+H48</f>
        <v>15</v>
      </c>
      <c r="G48" s="32">
        <v>6</v>
      </c>
      <c r="H48" s="31">
        <v>9</v>
      </c>
      <c r="I48" s="31">
        <v>60</v>
      </c>
      <c r="J48" s="32">
        <v>10</v>
      </c>
      <c r="K48" s="32">
        <v>20</v>
      </c>
      <c r="L48" s="32">
        <v>0</v>
      </c>
      <c r="M48" s="32">
        <v>10</v>
      </c>
      <c r="N48" s="32">
        <v>20</v>
      </c>
      <c r="O48" s="32">
        <v>0</v>
      </c>
      <c r="P48" s="30"/>
    </row>
    <row r="49" spans="1:16" ht="12.75">
      <c r="A49" s="30">
        <v>2</v>
      </c>
      <c r="B49" s="30" t="s">
        <v>18</v>
      </c>
      <c r="C49" s="32">
        <v>4</v>
      </c>
      <c r="D49" s="31">
        <v>4</v>
      </c>
      <c r="E49" s="32"/>
      <c r="F49" s="32">
        <f aca="true" t="shared" si="7" ref="F49:F65">G49+H49</f>
        <v>5</v>
      </c>
      <c r="G49" s="32"/>
      <c r="H49" s="32">
        <v>5</v>
      </c>
      <c r="I49" s="32">
        <v>30</v>
      </c>
      <c r="J49" s="32">
        <v>0</v>
      </c>
      <c r="K49" s="32">
        <v>0</v>
      </c>
      <c r="L49" s="32">
        <v>0</v>
      </c>
      <c r="M49" s="32">
        <v>10</v>
      </c>
      <c r="N49" s="32">
        <v>10</v>
      </c>
      <c r="O49" s="32">
        <v>10</v>
      </c>
      <c r="P49" s="30"/>
    </row>
    <row r="50" spans="1:16" ht="12.75">
      <c r="A50" s="30">
        <v>3</v>
      </c>
      <c r="B50" s="30" t="s">
        <v>48</v>
      </c>
      <c r="C50" s="32">
        <v>3</v>
      </c>
      <c r="D50" s="31">
        <v>3</v>
      </c>
      <c r="E50" s="32"/>
      <c r="F50" s="32">
        <f t="shared" si="7"/>
        <v>6</v>
      </c>
      <c r="G50" s="32">
        <v>6</v>
      </c>
      <c r="H50" s="32"/>
      <c r="I50" s="32">
        <v>30</v>
      </c>
      <c r="J50" s="32">
        <v>10</v>
      </c>
      <c r="K50" s="32">
        <v>20</v>
      </c>
      <c r="L50" s="32">
        <v>0</v>
      </c>
      <c r="M50" s="32">
        <v>0</v>
      </c>
      <c r="N50" s="32">
        <v>0</v>
      </c>
      <c r="O50" s="32">
        <v>0</v>
      </c>
      <c r="P50" s="30"/>
    </row>
    <row r="51" spans="1:16" ht="12.75">
      <c r="A51" s="30">
        <v>4</v>
      </c>
      <c r="B51" s="30" t="s">
        <v>47</v>
      </c>
      <c r="C51" s="32">
        <v>3</v>
      </c>
      <c r="D51" s="32"/>
      <c r="E51" s="32"/>
      <c r="F51" s="32">
        <f t="shared" si="7"/>
        <v>4</v>
      </c>
      <c r="G51" s="32">
        <v>4</v>
      </c>
      <c r="H51" s="32"/>
      <c r="I51" s="32">
        <v>30</v>
      </c>
      <c r="J51" s="32">
        <v>30</v>
      </c>
      <c r="K51" s="32">
        <v>0</v>
      </c>
      <c r="L51" s="32">
        <v>0</v>
      </c>
      <c r="M51" s="32">
        <v>0</v>
      </c>
      <c r="N51" s="32">
        <v>0</v>
      </c>
      <c r="O51" s="32">
        <v>0</v>
      </c>
      <c r="P51" s="30"/>
    </row>
    <row r="52" spans="1:16" ht="12.75">
      <c r="A52" s="21">
        <v>5</v>
      </c>
      <c r="B52" s="21" t="s">
        <v>55</v>
      </c>
      <c r="C52" s="22">
        <v>3</v>
      </c>
      <c r="D52" s="22">
        <v>3</v>
      </c>
      <c r="E52" s="22"/>
      <c r="F52" s="22">
        <f t="shared" si="7"/>
        <v>4</v>
      </c>
      <c r="G52" s="22">
        <v>4</v>
      </c>
      <c r="H52" s="22"/>
      <c r="I52" s="22">
        <v>30</v>
      </c>
      <c r="J52" s="22">
        <v>20</v>
      </c>
      <c r="K52" s="22">
        <v>10</v>
      </c>
      <c r="L52" s="22">
        <v>0</v>
      </c>
      <c r="M52" s="22">
        <v>0</v>
      </c>
      <c r="N52" s="22">
        <v>0</v>
      </c>
      <c r="O52" s="22">
        <v>0</v>
      </c>
      <c r="P52" s="21"/>
    </row>
    <row r="53" spans="1:16" ht="12.75">
      <c r="A53" s="21">
        <v>6</v>
      </c>
      <c r="B53" s="21" t="s">
        <v>63</v>
      </c>
      <c r="C53" s="22">
        <v>4</v>
      </c>
      <c r="D53" s="22"/>
      <c r="E53" s="22"/>
      <c r="F53" s="22">
        <f t="shared" si="7"/>
        <v>4</v>
      </c>
      <c r="G53" s="22"/>
      <c r="H53" s="22">
        <v>4</v>
      </c>
      <c r="I53" s="22">
        <v>30</v>
      </c>
      <c r="J53" s="23">
        <v>0</v>
      </c>
      <c r="K53" s="23">
        <v>0</v>
      </c>
      <c r="L53" s="23">
        <v>0</v>
      </c>
      <c r="M53" s="23">
        <v>30</v>
      </c>
      <c r="N53" s="23">
        <v>0</v>
      </c>
      <c r="O53" s="23">
        <v>0</v>
      </c>
      <c r="P53" s="21"/>
    </row>
    <row r="54" spans="1:16" ht="12.75">
      <c r="A54" s="35">
        <v>7</v>
      </c>
      <c r="B54" s="35" t="s">
        <v>20</v>
      </c>
      <c r="C54" s="36"/>
      <c r="D54" s="37"/>
      <c r="E54" s="36">
        <v>4</v>
      </c>
      <c r="F54" s="36">
        <f t="shared" si="7"/>
        <v>1</v>
      </c>
      <c r="G54" s="36"/>
      <c r="H54" s="36">
        <v>1</v>
      </c>
      <c r="I54" s="36">
        <v>0</v>
      </c>
      <c r="J54" s="36">
        <v>0</v>
      </c>
      <c r="K54" s="36">
        <v>0</v>
      </c>
      <c r="L54" s="36">
        <v>0</v>
      </c>
      <c r="M54" s="36">
        <v>0</v>
      </c>
      <c r="N54" s="36">
        <v>0</v>
      </c>
      <c r="O54" s="36">
        <v>0</v>
      </c>
      <c r="P54" s="35" t="s">
        <v>113</v>
      </c>
    </row>
    <row r="55" spans="1:16" ht="12.75">
      <c r="A55" s="27">
        <v>8</v>
      </c>
      <c r="B55" s="27" t="s">
        <v>19</v>
      </c>
      <c r="C55" s="17"/>
      <c r="D55" s="42"/>
      <c r="E55" s="17">
        <v>4</v>
      </c>
      <c r="F55" s="17">
        <f t="shared" si="7"/>
        <v>0</v>
      </c>
      <c r="G55" s="17"/>
      <c r="H55" s="17"/>
      <c r="I55" s="17">
        <v>15</v>
      </c>
      <c r="J55" s="28">
        <v>0</v>
      </c>
      <c r="K55" s="28">
        <v>0</v>
      </c>
      <c r="L55" s="28">
        <v>0</v>
      </c>
      <c r="M55" s="28">
        <v>0</v>
      </c>
      <c r="N55" s="28">
        <v>15</v>
      </c>
      <c r="O55" s="28">
        <v>0</v>
      </c>
      <c r="P55" s="35"/>
    </row>
    <row r="56" spans="1:16" ht="12.75">
      <c r="A56" s="47">
        <v>9</v>
      </c>
      <c r="B56" s="48" t="s">
        <v>61</v>
      </c>
      <c r="C56" s="49">
        <v>4</v>
      </c>
      <c r="D56" s="49" t="s">
        <v>67</v>
      </c>
      <c r="E56" s="49"/>
      <c r="F56" s="36">
        <f t="shared" si="7"/>
        <v>3</v>
      </c>
      <c r="G56" s="49">
        <v>0</v>
      </c>
      <c r="H56" s="49">
        <v>3</v>
      </c>
      <c r="I56" s="49">
        <v>46</v>
      </c>
      <c r="J56" s="50">
        <v>0</v>
      </c>
      <c r="K56" s="50">
        <v>23</v>
      </c>
      <c r="L56" s="50">
        <v>0</v>
      </c>
      <c r="M56" s="50">
        <v>0</v>
      </c>
      <c r="N56" s="50">
        <v>23</v>
      </c>
      <c r="O56" s="50">
        <v>0</v>
      </c>
      <c r="P56" s="47"/>
    </row>
    <row r="57" spans="1:16" ht="12.75">
      <c r="A57" s="3">
        <v>10</v>
      </c>
      <c r="B57" s="3" t="s">
        <v>57</v>
      </c>
      <c r="C57" s="2"/>
      <c r="D57" s="4">
        <v>3</v>
      </c>
      <c r="E57" s="2"/>
      <c r="F57" s="2">
        <f t="shared" si="7"/>
        <v>1</v>
      </c>
      <c r="G57" s="2">
        <v>1</v>
      </c>
      <c r="H57" s="2"/>
      <c r="I57" s="2">
        <v>9</v>
      </c>
      <c r="J57" s="2">
        <v>0</v>
      </c>
      <c r="K57" s="2">
        <v>0</v>
      </c>
      <c r="L57" s="2">
        <v>9</v>
      </c>
      <c r="M57" s="2">
        <v>0</v>
      </c>
      <c r="N57" s="2">
        <v>0</v>
      </c>
      <c r="O57" s="2">
        <v>0</v>
      </c>
      <c r="P57" s="3"/>
    </row>
    <row r="58" spans="1:16" ht="12.75">
      <c r="A58" s="3"/>
      <c r="B58" s="3"/>
      <c r="C58" s="2"/>
      <c r="D58" s="2"/>
      <c r="E58" s="2"/>
      <c r="F58" s="32"/>
      <c r="G58" s="2"/>
      <c r="H58" s="2"/>
      <c r="I58" s="2"/>
      <c r="J58" s="5"/>
      <c r="K58" s="5"/>
      <c r="L58" s="5"/>
      <c r="M58" s="5"/>
      <c r="N58" s="5"/>
      <c r="O58" s="5"/>
      <c r="P58" s="3"/>
    </row>
    <row r="59" spans="1:16" s="15" customFormat="1" ht="12.75">
      <c r="A59" s="11"/>
      <c r="B59" s="104" t="s">
        <v>39</v>
      </c>
      <c r="C59" s="12"/>
      <c r="D59" s="12"/>
      <c r="E59" s="12"/>
      <c r="F59" s="107"/>
      <c r="G59" s="12"/>
      <c r="H59" s="12"/>
      <c r="I59" s="12"/>
      <c r="J59" s="105"/>
      <c r="K59" s="105"/>
      <c r="L59" s="105"/>
      <c r="M59" s="105"/>
      <c r="N59" s="105"/>
      <c r="O59" s="105"/>
      <c r="P59" s="11"/>
    </row>
    <row r="60" spans="1:16" ht="12.75">
      <c r="A60" s="3">
        <v>11</v>
      </c>
      <c r="B60" s="6" t="s">
        <v>81</v>
      </c>
      <c r="C60" s="2">
        <v>3</v>
      </c>
      <c r="D60" s="2">
        <v>3</v>
      </c>
      <c r="E60" s="2"/>
      <c r="F60" s="2">
        <f t="shared" si="7"/>
        <v>3</v>
      </c>
      <c r="G60" s="2">
        <v>3</v>
      </c>
      <c r="H60" s="2"/>
      <c r="I60" s="2">
        <v>16</v>
      </c>
      <c r="J60" s="2">
        <v>8</v>
      </c>
      <c r="K60" s="2">
        <v>8</v>
      </c>
      <c r="L60" s="2">
        <v>0</v>
      </c>
      <c r="M60" s="2">
        <v>0</v>
      </c>
      <c r="N60" s="2">
        <v>0</v>
      </c>
      <c r="O60" s="2">
        <v>0</v>
      </c>
      <c r="P60" s="3"/>
    </row>
    <row r="61" spans="1:16" ht="12.75">
      <c r="A61" s="3">
        <v>12</v>
      </c>
      <c r="B61" s="6" t="s">
        <v>90</v>
      </c>
      <c r="C61" s="2"/>
      <c r="D61" s="2">
        <v>3</v>
      </c>
      <c r="E61" s="2"/>
      <c r="F61" s="2">
        <f t="shared" si="7"/>
        <v>3</v>
      </c>
      <c r="G61" s="2">
        <v>3</v>
      </c>
      <c r="H61" s="2"/>
      <c r="I61" s="2">
        <v>16</v>
      </c>
      <c r="J61" s="2">
        <v>8</v>
      </c>
      <c r="K61" s="2">
        <v>8</v>
      </c>
      <c r="L61" s="2">
        <v>0</v>
      </c>
      <c r="M61" s="2">
        <v>0</v>
      </c>
      <c r="N61" s="2">
        <v>0</v>
      </c>
      <c r="O61" s="2">
        <v>0</v>
      </c>
      <c r="P61" s="3"/>
    </row>
    <row r="62" spans="1:16" ht="12.75">
      <c r="A62" s="27">
        <v>13</v>
      </c>
      <c r="B62" s="6" t="s">
        <v>91</v>
      </c>
      <c r="C62" s="2"/>
      <c r="D62" s="2">
        <v>3</v>
      </c>
      <c r="E62" s="2"/>
      <c r="F62" s="2">
        <f t="shared" si="7"/>
        <v>2</v>
      </c>
      <c r="G62" s="2">
        <v>2</v>
      </c>
      <c r="H62" s="2"/>
      <c r="I62" s="2">
        <v>10</v>
      </c>
      <c r="J62" s="2">
        <v>10</v>
      </c>
      <c r="K62" s="2">
        <v>0</v>
      </c>
      <c r="L62" s="2">
        <v>0</v>
      </c>
      <c r="M62" s="2">
        <v>0</v>
      </c>
      <c r="N62" s="2">
        <v>0</v>
      </c>
      <c r="O62" s="2">
        <v>0</v>
      </c>
      <c r="P62" s="21"/>
    </row>
    <row r="63" spans="1:16" ht="12.75">
      <c r="A63" s="27">
        <v>14</v>
      </c>
      <c r="B63" s="6" t="s">
        <v>92</v>
      </c>
      <c r="C63" s="4"/>
      <c r="D63" s="4">
        <v>4</v>
      </c>
      <c r="E63" s="4"/>
      <c r="F63" s="2">
        <f t="shared" si="7"/>
        <v>3</v>
      </c>
      <c r="G63" s="4"/>
      <c r="H63" s="4">
        <v>3</v>
      </c>
      <c r="I63" s="4">
        <v>21</v>
      </c>
      <c r="J63" s="2">
        <v>0</v>
      </c>
      <c r="K63" s="2">
        <v>0</v>
      </c>
      <c r="L63" s="2">
        <v>0</v>
      </c>
      <c r="M63" s="2">
        <v>9</v>
      </c>
      <c r="N63" s="2">
        <v>12</v>
      </c>
      <c r="O63" s="2">
        <v>0</v>
      </c>
      <c r="P63" s="21"/>
    </row>
    <row r="64" spans="1:16" ht="12.75">
      <c r="A64" s="3">
        <v>15</v>
      </c>
      <c r="B64" s="6" t="s">
        <v>93</v>
      </c>
      <c r="C64" s="2"/>
      <c r="D64" s="2">
        <v>4</v>
      </c>
      <c r="E64" s="2"/>
      <c r="F64" s="2">
        <f t="shared" si="7"/>
        <v>2</v>
      </c>
      <c r="G64" s="2"/>
      <c r="H64" s="2">
        <v>2</v>
      </c>
      <c r="I64" s="2">
        <v>10</v>
      </c>
      <c r="J64" s="5">
        <v>0</v>
      </c>
      <c r="K64" s="5">
        <v>0</v>
      </c>
      <c r="L64" s="5">
        <v>0</v>
      </c>
      <c r="M64" s="5">
        <v>4</v>
      </c>
      <c r="N64" s="5">
        <v>6</v>
      </c>
      <c r="O64" s="5">
        <v>0</v>
      </c>
      <c r="P64" s="3"/>
    </row>
    <row r="65" spans="1:16" ht="12.75">
      <c r="A65" s="3">
        <v>16</v>
      </c>
      <c r="B65" s="6" t="s">
        <v>94</v>
      </c>
      <c r="C65" s="2"/>
      <c r="D65" s="2">
        <v>4</v>
      </c>
      <c r="E65" s="2"/>
      <c r="F65" s="2">
        <f t="shared" si="7"/>
        <v>4</v>
      </c>
      <c r="G65" s="2"/>
      <c r="H65" s="2">
        <v>4</v>
      </c>
      <c r="I65" s="2">
        <v>20</v>
      </c>
      <c r="J65" s="5">
        <v>0</v>
      </c>
      <c r="K65" s="5">
        <v>0</v>
      </c>
      <c r="L65" s="5">
        <v>0</v>
      </c>
      <c r="M65" s="5">
        <v>8</v>
      </c>
      <c r="N65" s="5">
        <v>12</v>
      </c>
      <c r="O65" s="5">
        <v>0</v>
      </c>
      <c r="P65" s="3"/>
    </row>
    <row r="66" spans="1:16" ht="12.75">
      <c r="A66" s="11"/>
      <c r="B66" s="58" t="s">
        <v>16</v>
      </c>
      <c r="C66" s="12">
        <f>COUNT(C48:C65)</f>
        <v>8</v>
      </c>
      <c r="D66" s="12"/>
      <c r="E66" s="11"/>
      <c r="F66" s="12">
        <f aca="true" t="shared" si="8" ref="F66:O66">SUM(F48:F65)</f>
        <v>60</v>
      </c>
      <c r="G66" s="12">
        <f t="shared" si="8"/>
        <v>29</v>
      </c>
      <c r="H66" s="12">
        <f t="shared" si="8"/>
        <v>31</v>
      </c>
      <c r="I66" s="12">
        <f t="shared" si="8"/>
        <v>373</v>
      </c>
      <c r="J66" s="12">
        <f t="shared" si="8"/>
        <v>96</v>
      </c>
      <c r="K66" s="12">
        <f t="shared" si="8"/>
        <v>89</v>
      </c>
      <c r="L66" s="12">
        <f t="shared" si="8"/>
        <v>9</v>
      </c>
      <c r="M66" s="12">
        <f t="shared" si="8"/>
        <v>71</v>
      </c>
      <c r="N66" s="12">
        <f t="shared" si="8"/>
        <v>98</v>
      </c>
      <c r="O66" s="12">
        <f t="shared" si="8"/>
        <v>10</v>
      </c>
      <c r="P66" s="11"/>
    </row>
    <row r="67" spans="1:16" ht="12.75">
      <c r="A67" s="1"/>
      <c r="B67" s="18" t="s">
        <v>34</v>
      </c>
      <c r="C67" s="19"/>
      <c r="D67" s="19"/>
      <c r="E67" s="19"/>
      <c r="F67" s="13"/>
      <c r="G67" s="13"/>
      <c r="H67" s="13"/>
      <c r="I67" s="134">
        <f>SUM(J66:L66)</f>
        <v>194</v>
      </c>
      <c r="J67" s="134"/>
      <c r="K67" s="134"/>
      <c r="L67" s="134">
        <f>SUM(M66:O66)</f>
        <v>179</v>
      </c>
      <c r="M67" s="134"/>
      <c r="N67" s="134"/>
      <c r="O67" s="10"/>
      <c r="P67" s="9"/>
    </row>
    <row r="68" spans="1:16" ht="12.75">
      <c r="A68" s="1"/>
      <c r="B68" s="86" t="s">
        <v>114</v>
      </c>
      <c r="C68" s="19"/>
      <c r="D68" s="19"/>
      <c r="E68" s="19"/>
      <c r="F68" s="29">
        <f>SUM(F48:F57)</f>
        <v>43</v>
      </c>
      <c r="G68" s="29">
        <f>SUM(G48:G57)</f>
        <v>21</v>
      </c>
      <c r="H68" s="29">
        <f>SUM(H48:H57)</f>
        <v>22</v>
      </c>
      <c r="I68" s="64"/>
      <c r="J68" s="64"/>
      <c r="K68" s="64"/>
      <c r="L68" s="64"/>
      <c r="M68" s="64"/>
      <c r="N68" s="64"/>
      <c r="O68" s="10"/>
      <c r="P68" s="9"/>
    </row>
    <row r="69" spans="1:16" ht="12.75">
      <c r="A69" s="1"/>
      <c r="B69" s="86" t="s">
        <v>115</v>
      </c>
      <c r="C69" s="19"/>
      <c r="D69" s="19"/>
      <c r="E69" s="19"/>
      <c r="F69" s="29">
        <f>SUM(F60:F65)</f>
        <v>17</v>
      </c>
      <c r="G69" s="29">
        <f>SUM(G60:G65)</f>
        <v>8</v>
      </c>
      <c r="H69" s="29">
        <f>SUM(H60:H65)</f>
        <v>9</v>
      </c>
      <c r="I69" s="69"/>
      <c r="J69" s="69"/>
      <c r="K69" s="64"/>
      <c r="O69" s="10"/>
      <c r="P69" s="9"/>
    </row>
    <row r="70" spans="1:16" ht="12.75">
      <c r="A70" s="1"/>
      <c r="B70" s="70"/>
      <c r="C70" s="19"/>
      <c r="D70" s="19"/>
      <c r="E70" s="85"/>
      <c r="F70" s="96"/>
      <c r="G70" s="96">
        <f>SUM(G68:G69)</f>
        <v>29</v>
      </c>
      <c r="H70" s="96">
        <f>SUM(H68:H69)</f>
        <v>31</v>
      </c>
      <c r="I70" s="97"/>
      <c r="J70" s="97"/>
      <c r="K70" s="64"/>
      <c r="O70" s="10"/>
      <c r="P70" s="9"/>
    </row>
    <row r="71" spans="1:16" ht="12.75">
      <c r="A71" s="1"/>
      <c r="B71" s="83" t="s">
        <v>46</v>
      </c>
      <c r="C71" s="84"/>
      <c r="D71" s="84"/>
      <c r="E71" s="84"/>
      <c r="P71" s="9"/>
    </row>
    <row r="72" spans="1:16" ht="12.75">
      <c r="A72" s="1"/>
      <c r="B72" s="40" t="s">
        <v>36</v>
      </c>
      <c r="C72" s="40"/>
      <c r="D72" s="40"/>
      <c r="E72" s="40"/>
      <c r="F72" s="40">
        <f>SUM(F48:F51)</f>
        <v>30</v>
      </c>
      <c r="G72" s="40"/>
      <c r="H72" s="40"/>
      <c r="I72" s="40">
        <f aca="true" t="shared" si="9" ref="I72:N72">SUM(I48:I51)</f>
        <v>150</v>
      </c>
      <c r="J72" s="40">
        <f t="shared" si="9"/>
        <v>50</v>
      </c>
      <c r="K72" s="40">
        <f t="shared" si="9"/>
        <v>40</v>
      </c>
      <c r="L72" s="40">
        <f t="shared" si="9"/>
        <v>0</v>
      </c>
      <c r="M72" s="40">
        <f t="shared" si="9"/>
        <v>20</v>
      </c>
      <c r="N72" s="40">
        <f t="shared" si="9"/>
        <v>30</v>
      </c>
      <c r="O72" s="40">
        <f>SUM(O48:O50)</f>
        <v>10</v>
      </c>
      <c r="P72" s="9"/>
    </row>
    <row r="73" spans="2:15" ht="12.75">
      <c r="B73" s="25" t="s">
        <v>37</v>
      </c>
      <c r="C73" s="25"/>
      <c r="D73" s="25"/>
      <c r="E73" s="25"/>
      <c r="F73" s="25">
        <f>SUM(F52:F53)</f>
        <v>8</v>
      </c>
      <c r="G73" s="25"/>
      <c r="H73" s="25"/>
      <c r="I73" s="25">
        <f aca="true" t="shared" si="10" ref="I73:O73">SUM(I52:I53)</f>
        <v>60</v>
      </c>
      <c r="J73" s="25">
        <f t="shared" si="10"/>
        <v>20</v>
      </c>
      <c r="K73" s="25">
        <f t="shared" si="10"/>
        <v>10</v>
      </c>
      <c r="L73" s="25">
        <f t="shared" si="10"/>
        <v>0</v>
      </c>
      <c r="M73" s="25">
        <f t="shared" si="10"/>
        <v>30</v>
      </c>
      <c r="N73" s="25">
        <f t="shared" si="10"/>
        <v>0</v>
      </c>
      <c r="O73" s="25">
        <f t="shared" si="10"/>
        <v>0</v>
      </c>
    </row>
    <row r="74" spans="2:15" ht="12.75">
      <c r="B74" s="41" t="s">
        <v>20</v>
      </c>
      <c r="C74" s="41"/>
      <c r="D74" s="41"/>
      <c r="E74" s="41"/>
      <c r="F74" s="41">
        <f>SUM(F54:F54)</f>
        <v>1</v>
      </c>
      <c r="G74" s="41"/>
      <c r="H74" s="41"/>
      <c r="I74" s="41">
        <f aca="true" t="shared" si="11" ref="I74:O74">SUM(I54:I54)</f>
        <v>0</v>
      </c>
      <c r="J74" s="41">
        <f t="shared" si="11"/>
        <v>0</v>
      </c>
      <c r="K74" s="41">
        <f t="shared" si="11"/>
        <v>0</v>
      </c>
      <c r="L74" s="41">
        <f t="shared" si="11"/>
        <v>0</v>
      </c>
      <c r="M74" s="41">
        <f t="shared" si="11"/>
        <v>0</v>
      </c>
      <c r="N74" s="41">
        <f t="shared" si="11"/>
        <v>0</v>
      </c>
      <c r="O74" s="41">
        <f t="shared" si="11"/>
        <v>0</v>
      </c>
    </row>
    <row r="75" spans="1:16" ht="12.75">
      <c r="A75" s="40"/>
      <c r="B75" s="41" t="s">
        <v>64</v>
      </c>
      <c r="C75" s="41"/>
      <c r="D75" s="41"/>
      <c r="E75" s="41"/>
      <c r="F75" s="41">
        <f>SUM(F56:F56)</f>
        <v>3</v>
      </c>
      <c r="G75" s="41"/>
      <c r="H75" s="41"/>
      <c r="I75" s="41">
        <f aca="true" t="shared" si="12" ref="I75:O75">SUM(I56:I56)</f>
        <v>46</v>
      </c>
      <c r="J75" s="41">
        <f t="shared" si="12"/>
        <v>0</v>
      </c>
      <c r="K75" s="41">
        <f t="shared" si="12"/>
        <v>23</v>
      </c>
      <c r="L75" s="41">
        <f t="shared" si="12"/>
        <v>0</v>
      </c>
      <c r="M75" s="41">
        <f t="shared" si="12"/>
        <v>0</v>
      </c>
      <c r="N75" s="41">
        <f t="shared" si="12"/>
        <v>23</v>
      </c>
      <c r="O75" s="41">
        <f t="shared" si="12"/>
        <v>0</v>
      </c>
      <c r="P75" s="40"/>
    </row>
    <row r="76" spans="1:16" ht="12.75">
      <c r="A76" s="25"/>
      <c r="B76" s="45" t="s">
        <v>38</v>
      </c>
      <c r="F76">
        <f>SUM(F72:F75)</f>
        <v>42</v>
      </c>
      <c r="I76">
        <f aca="true" t="shared" si="13" ref="I76:O76">SUM(I72:I75)</f>
        <v>256</v>
      </c>
      <c r="J76">
        <f t="shared" si="13"/>
        <v>70</v>
      </c>
      <c r="K76">
        <f t="shared" si="13"/>
        <v>73</v>
      </c>
      <c r="L76">
        <f t="shared" si="13"/>
        <v>0</v>
      </c>
      <c r="M76">
        <f t="shared" si="13"/>
        <v>50</v>
      </c>
      <c r="N76">
        <f t="shared" si="13"/>
        <v>53</v>
      </c>
      <c r="O76">
        <f t="shared" si="13"/>
        <v>10</v>
      </c>
      <c r="P76" s="25"/>
    </row>
    <row r="77" spans="1:16" ht="12.75">
      <c r="A77" s="41"/>
      <c r="P77" s="41"/>
    </row>
    <row r="78" spans="1:16" ht="12.75">
      <c r="A78" s="41"/>
      <c r="P78" s="41"/>
    </row>
    <row r="81" spans="2:15" ht="12.75">
      <c r="B81" s="15" t="s">
        <v>124</v>
      </c>
      <c r="D81" s="15"/>
      <c r="E81" s="20" t="s">
        <v>26</v>
      </c>
      <c r="F81" s="20" t="s">
        <v>0</v>
      </c>
      <c r="G81" s="20"/>
      <c r="H81" s="20"/>
      <c r="I81" s="20"/>
      <c r="J81" s="15"/>
      <c r="K81" s="15"/>
      <c r="L81" s="15"/>
      <c r="M81" s="15"/>
      <c r="N81" s="15"/>
      <c r="O81" s="15"/>
    </row>
    <row r="82" spans="2:15" ht="12.75">
      <c r="B82" t="s">
        <v>131</v>
      </c>
      <c r="D82" s="16"/>
      <c r="E82" s="65">
        <f>I82/I85</f>
        <v>0.37359550561797755</v>
      </c>
      <c r="F82" s="20" t="s">
        <v>27</v>
      </c>
      <c r="G82" s="20"/>
      <c r="H82" s="20"/>
      <c r="I82" s="20">
        <f>J111+M111</f>
        <v>133</v>
      </c>
      <c r="J82" s="15"/>
      <c r="K82" s="15"/>
      <c r="L82" s="15"/>
      <c r="M82" s="15"/>
      <c r="N82" s="15"/>
      <c r="O82" s="15"/>
    </row>
    <row r="83" spans="2:15" ht="12.75">
      <c r="B83" t="s">
        <v>33</v>
      </c>
      <c r="D83" s="16"/>
      <c r="E83" s="65">
        <f>I83/I85</f>
        <v>0.5084269662921348</v>
      </c>
      <c r="F83" s="20" t="s">
        <v>28</v>
      </c>
      <c r="G83" s="20"/>
      <c r="H83" s="20"/>
      <c r="I83" s="20">
        <f>K111+N111</f>
        <v>181</v>
      </c>
      <c r="J83" s="15"/>
      <c r="K83" s="15"/>
      <c r="L83" s="15"/>
      <c r="M83" s="15"/>
      <c r="N83" s="15"/>
      <c r="O83" s="15"/>
    </row>
    <row r="84" spans="2:15" ht="12.75">
      <c r="B84" t="s">
        <v>21</v>
      </c>
      <c r="D84" s="16"/>
      <c r="E84" s="65">
        <f>I84/I85</f>
        <v>0.11797752808988764</v>
      </c>
      <c r="F84" s="20" t="s">
        <v>29</v>
      </c>
      <c r="G84" s="20"/>
      <c r="H84" s="20"/>
      <c r="I84" s="20">
        <f>L111+O111</f>
        <v>42</v>
      </c>
      <c r="J84" s="15"/>
      <c r="K84" s="15"/>
      <c r="L84" s="15"/>
      <c r="M84" s="15"/>
      <c r="N84" s="15"/>
      <c r="O84" s="15"/>
    </row>
    <row r="85" spans="2:15" ht="12.75">
      <c r="B85" t="s">
        <v>43</v>
      </c>
      <c r="D85" s="15"/>
      <c r="E85" s="65">
        <f>SUM(E82:E84)</f>
        <v>1</v>
      </c>
      <c r="F85" s="20" t="s">
        <v>2</v>
      </c>
      <c r="G85" s="20"/>
      <c r="H85" s="20"/>
      <c r="I85" s="20">
        <f>SUM(I82:I84)</f>
        <v>356</v>
      </c>
      <c r="J85" s="15"/>
      <c r="K85" s="15"/>
      <c r="L85" s="15"/>
      <c r="M85" s="15"/>
      <c r="N85" s="15"/>
      <c r="O85" s="15"/>
    </row>
    <row r="86" ht="12.75">
      <c r="B86" t="s">
        <v>51</v>
      </c>
    </row>
    <row r="87" spans="1:16" ht="12.75">
      <c r="A87" s="130" t="s">
        <v>22</v>
      </c>
      <c r="B87" s="122" t="s">
        <v>3</v>
      </c>
      <c r="C87" s="122" t="s">
        <v>110</v>
      </c>
      <c r="D87" s="122"/>
      <c r="E87" s="122"/>
      <c r="F87" s="123" t="s">
        <v>4</v>
      </c>
      <c r="G87" s="124"/>
      <c r="H87" s="125"/>
      <c r="I87" s="116" t="s">
        <v>5</v>
      </c>
      <c r="J87" s="117"/>
      <c r="K87" s="117"/>
      <c r="L87" s="117"/>
      <c r="M87" s="117"/>
      <c r="N87" s="117"/>
      <c r="O87" s="118"/>
      <c r="P87" s="131" t="s">
        <v>6</v>
      </c>
    </row>
    <row r="88" spans="1:16" ht="12.75">
      <c r="A88" s="130"/>
      <c r="B88" s="135"/>
      <c r="C88" s="126" t="s">
        <v>7</v>
      </c>
      <c r="D88" s="128" t="s">
        <v>107</v>
      </c>
      <c r="E88" s="128" t="s">
        <v>108</v>
      </c>
      <c r="F88" s="126" t="s">
        <v>38</v>
      </c>
      <c r="G88" s="126" t="s">
        <v>116</v>
      </c>
      <c r="H88" s="126" t="s">
        <v>117</v>
      </c>
      <c r="I88" s="128" t="s">
        <v>109</v>
      </c>
      <c r="J88" s="119" t="s">
        <v>116</v>
      </c>
      <c r="K88" s="120"/>
      <c r="L88" s="121"/>
      <c r="M88" s="119" t="s">
        <v>117</v>
      </c>
      <c r="N88" s="120"/>
      <c r="O88" s="121"/>
      <c r="P88" s="132"/>
    </row>
    <row r="89" spans="1:16" ht="12.75">
      <c r="A89" s="130"/>
      <c r="B89" s="136"/>
      <c r="C89" s="127"/>
      <c r="D89" s="129"/>
      <c r="E89" s="129"/>
      <c r="F89" s="127"/>
      <c r="G89" s="127"/>
      <c r="H89" s="127"/>
      <c r="I89" s="129"/>
      <c r="J89" s="72" t="s">
        <v>8</v>
      </c>
      <c r="K89" s="56" t="s">
        <v>9</v>
      </c>
      <c r="L89" s="56" t="s">
        <v>10</v>
      </c>
      <c r="M89" s="56" t="s">
        <v>8</v>
      </c>
      <c r="N89" s="56" t="s">
        <v>9</v>
      </c>
      <c r="O89" s="56" t="s">
        <v>10</v>
      </c>
      <c r="P89" s="133"/>
    </row>
    <row r="90" spans="1:16" ht="12.75">
      <c r="A90" s="74">
        <v>1</v>
      </c>
      <c r="B90" s="74" t="s">
        <v>52</v>
      </c>
      <c r="C90" s="75">
        <v>5</v>
      </c>
      <c r="D90" s="75">
        <v>5</v>
      </c>
      <c r="E90" s="75"/>
      <c r="F90" s="76">
        <f>G90+H90</f>
        <v>5</v>
      </c>
      <c r="G90" s="75">
        <v>5</v>
      </c>
      <c r="H90" s="75"/>
      <c r="I90" s="75">
        <v>30</v>
      </c>
      <c r="J90" s="76">
        <v>10</v>
      </c>
      <c r="K90" s="76">
        <v>10</v>
      </c>
      <c r="L90" s="76">
        <v>10</v>
      </c>
      <c r="M90" s="76">
        <v>0</v>
      </c>
      <c r="N90" s="76">
        <v>0</v>
      </c>
      <c r="O90" s="76">
        <v>0</v>
      </c>
      <c r="P90" s="74"/>
    </row>
    <row r="91" spans="1:16" ht="12.75">
      <c r="A91" s="74">
        <v>2</v>
      </c>
      <c r="B91" s="74" t="s">
        <v>24</v>
      </c>
      <c r="C91" s="76">
        <v>6</v>
      </c>
      <c r="D91" s="75">
        <v>6</v>
      </c>
      <c r="E91" s="76"/>
      <c r="F91" s="76">
        <f aca="true" t="shared" si="14" ref="F91:F99">G91+H91</f>
        <v>5</v>
      </c>
      <c r="G91" s="76"/>
      <c r="H91" s="76">
        <v>5</v>
      </c>
      <c r="I91" s="76">
        <v>30</v>
      </c>
      <c r="J91" s="76">
        <v>0</v>
      </c>
      <c r="K91" s="76">
        <v>0</v>
      </c>
      <c r="L91" s="76">
        <v>0</v>
      </c>
      <c r="M91" s="76">
        <v>15</v>
      </c>
      <c r="N91" s="76">
        <v>15</v>
      </c>
      <c r="O91" s="76">
        <v>0</v>
      </c>
      <c r="P91" s="74"/>
    </row>
    <row r="92" spans="1:16" ht="12.75">
      <c r="A92" s="21">
        <v>3</v>
      </c>
      <c r="B92" s="44" t="s">
        <v>35</v>
      </c>
      <c r="C92" s="43">
        <v>5</v>
      </c>
      <c r="D92" s="43">
        <v>5</v>
      </c>
      <c r="E92" s="43"/>
      <c r="F92" s="62">
        <f t="shared" si="14"/>
        <v>5</v>
      </c>
      <c r="G92" s="43">
        <v>5</v>
      </c>
      <c r="H92" s="43"/>
      <c r="I92" s="43">
        <v>30</v>
      </c>
      <c r="J92" s="22">
        <v>10</v>
      </c>
      <c r="K92" s="22">
        <v>20</v>
      </c>
      <c r="L92" s="22">
        <v>0</v>
      </c>
      <c r="M92" s="22">
        <v>0</v>
      </c>
      <c r="N92" s="22">
        <v>0</v>
      </c>
      <c r="O92" s="22">
        <v>0</v>
      </c>
      <c r="P92" s="21"/>
    </row>
    <row r="93" spans="1:16" ht="12.75">
      <c r="A93" s="21">
        <v>4</v>
      </c>
      <c r="B93" s="21" t="s">
        <v>53</v>
      </c>
      <c r="C93" s="43">
        <v>6</v>
      </c>
      <c r="D93" s="43">
        <v>6</v>
      </c>
      <c r="E93" s="43"/>
      <c r="F93" s="62">
        <f t="shared" si="14"/>
        <v>3</v>
      </c>
      <c r="G93" s="43"/>
      <c r="H93" s="43">
        <v>3</v>
      </c>
      <c r="I93" s="43">
        <v>24</v>
      </c>
      <c r="J93" s="22">
        <v>0</v>
      </c>
      <c r="K93" s="22">
        <v>0</v>
      </c>
      <c r="L93" s="22">
        <v>0</v>
      </c>
      <c r="M93" s="22">
        <v>12</v>
      </c>
      <c r="N93" s="22">
        <v>12</v>
      </c>
      <c r="O93" s="22">
        <v>0</v>
      </c>
      <c r="P93" s="21"/>
    </row>
    <row r="94" spans="1:16" ht="12.75">
      <c r="A94" s="60">
        <v>5</v>
      </c>
      <c r="B94" s="60" t="s">
        <v>71</v>
      </c>
      <c r="C94" s="61">
        <v>5</v>
      </c>
      <c r="D94" s="61">
        <v>5</v>
      </c>
      <c r="E94" s="61"/>
      <c r="F94" s="62">
        <f t="shared" si="14"/>
        <v>3</v>
      </c>
      <c r="G94" s="61">
        <v>3</v>
      </c>
      <c r="H94" s="61"/>
      <c r="I94" s="61">
        <v>20</v>
      </c>
      <c r="J94" s="62">
        <v>10</v>
      </c>
      <c r="K94" s="62">
        <v>10</v>
      </c>
      <c r="L94" s="62">
        <v>0</v>
      </c>
      <c r="M94" s="62">
        <v>0</v>
      </c>
      <c r="N94" s="62">
        <v>0</v>
      </c>
      <c r="O94" s="62">
        <v>0</v>
      </c>
      <c r="P94" s="60"/>
    </row>
    <row r="95" spans="1:16" s="63" customFormat="1" ht="12.75">
      <c r="A95" s="21">
        <v>6</v>
      </c>
      <c r="B95" s="21" t="s">
        <v>54</v>
      </c>
      <c r="C95" s="22">
        <v>6</v>
      </c>
      <c r="D95" s="43">
        <v>6</v>
      </c>
      <c r="E95" s="22"/>
      <c r="F95" s="62">
        <f t="shared" si="14"/>
        <v>3</v>
      </c>
      <c r="G95" s="22"/>
      <c r="H95" s="22">
        <v>3</v>
      </c>
      <c r="I95" s="22">
        <v>30</v>
      </c>
      <c r="J95" s="22">
        <v>0</v>
      </c>
      <c r="K95" s="22">
        <v>0</v>
      </c>
      <c r="L95" s="22">
        <v>0</v>
      </c>
      <c r="M95" s="22">
        <v>15</v>
      </c>
      <c r="N95" s="22">
        <v>15</v>
      </c>
      <c r="O95" s="22">
        <v>0</v>
      </c>
      <c r="P95" s="21"/>
    </row>
    <row r="96" spans="1:16" s="77" customFormat="1" ht="12.75">
      <c r="A96" s="74">
        <v>7</v>
      </c>
      <c r="B96" s="74" t="s">
        <v>62</v>
      </c>
      <c r="C96" s="76"/>
      <c r="D96" s="76">
        <v>5</v>
      </c>
      <c r="E96" s="76"/>
      <c r="F96" s="76">
        <f t="shared" si="14"/>
        <v>2</v>
      </c>
      <c r="G96" s="76">
        <v>2</v>
      </c>
      <c r="H96" s="76"/>
      <c r="I96" s="76">
        <v>14</v>
      </c>
      <c r="J96" s="76">
        <v>0</v>
      </c>
      <c r="K96" s="76">
        <v>0</v>
      </c>
      <c r="L96" s="76">
        <v>14</v>
      </c>
      <c r="M96" s="76">
        <v>0</v>
      </c>
      <c r="N96" s="76">
        <v>0</v>
      </c>
      <c r="O96" s="76">
        <v>0</v>
      </c>
      <c r="P96" s="74"/>
    </row>
    <row r="97" spans="1:16" ht="12.75">
      <c r="A97" s="79">
        <v>8</v>
      </c>
      <c r="B97" s="27" t="s">
        <v>56</v>
      </c>
      <c r="C97" s="17"/>
      <c r="D97" s="42">
        <v>5</v>
      </c>
      <c r="E97" s="17"/>
      <c r="F97" s="17">
        <f t="shared" si="14"/>
        <v>2</v>
      </c>
      <c r="G97" s="17">
        <v>2</v>
      </c>
      <c r="H97" s="17"/>
      <c r="I97" s="17">
        <v>10</v>
      </c>
      <c r="J97" s="17">
        <v>4</v>
      </c>
      <c r="K97" s="17">
        <v>6</v>
      </c>
      <c r="L97" s="17">
        <v>0</v>
      </c>
      <c r="M97" s="17">
        <v>0</v>
      </c>
      <c r="N97" s="17">
        <v>0</v>
      </c>
      <c r="O97" s="17">
        <v>0</v>
      </c>
      <c r="P97" s="27"/>
    </row>
    <row r="98" spans="1:16" ht="12.75">
      <c r="A98" s="79">
        <v>9</v>
      </c>
      <c r="B98" s="27" t="s">
        <v>23</v>
      </c>
      <c r="C98" s="17"/>
      <c r="D98" s="17">
        <v>5</v>
      </c>
      <c r="E98" s="17"/>
      <c r="F98" s="17">
        <f t="shared" si="14"/>
        <v>2</v>
      </c>
      <c r="G98" s="17">
        <v>2</v>
      </c>
      <c r="H98" s="17"/>
      <c r="I98" s="17">
        <v>11</v>
      </c>
      <c r="J98" s="28">
        <v>3</v>
      </c>
      <c r="K98" s="28">
        <v>0</v>
      </c>
      <c r="L98" s="28">
        <v>8</v>
      </c>
      <c r="M98" s="28">
        <v>0</v>
      </c>
      <c r="N98" s="28">
        <v>0</v>
      </c>
      <c r="O98" s="28">
        <v>0</v>
      </c>
      <c r="P98" s="27"/>
    </row>
    <row r="99" spans="1:16" ht="12.75">
      <c r="A99" s="80">
        <v>10</v>
      </c>
      <c r="B99" s="6" t="s">
        <v>19</v>
      </c>
      <c r="C99" s="7"/>
      <c r="D99" s="8"/>
      <c r="E99" s="7" t="s">
        <v>68</v>
      </c>
      <c r="F99" s="17">
        <f t="shared" si="14"/>
        <v>10</v>
      </c>
      <c r="G99" s="2">
        <v>0</v>
      </c>
      <c r="H99" s="2">
        <v>10</v>
      </c>
      <c r="I99" s="2">
        <v>30</v>
      </c>
      <c r="J99" s="2">
        <v>0</v>
      </c>
      <c r="K99" s="2">
        <v>15</v>
      </c>
      <c r="L99" s="2">
        <v>0</v>
      </c>
      <c r="M99" s="2">
        <v>0</v>
      </c>
      <c r="N99" s="2">
        <v>15</v>
      </c>
      <c r="O99" s="2">
        <v>0</v>
      </c>
      <c r="P99" s="3"/>
    </row>
    <row r="100" spans="1:16" ht="12.75">
      <c r="A100" s="80">
        <v>11</v>
      </c>
      <c r="B100" s="6" t="s">
        <v>58</v>
      </c>
      <c r="C100" s="7"/>
      <c r="D100" s="8">
        <v>6</v>
      </c>
      <c r="E100" s="7"/>
      <c r="F100" s="17">
        <f aca="true" t="shared" si="15" ref="F100:F110">G100+H100</f>
        <v>2</v>
      </c>
      <c r="G100" s="2"/>
      <c r="H100" s="2">
        <v>2</v>
      </c>
      <c r="I100" s="2">
        <v>10</v>
      </c>
      <c r="J100" s="2">
        <v>0</v>
      </c>
      <c r="K100" s="2">
        <v>0</v>
      </c>
      <c r="L100" s="2">
        <v>0</v>
      </c>
      <c r="M100" s="2">
        <v>6</v>
      </c>
      <c r="N100" s="2">
        <v>4</v>
      </c>
      <c r="O100" s="2">
        <v>0</v>
      </c>
      <c r="P100" s="3"/>
    </row>
    <row r="101" spans="1:16" ht="12.75">
      <c r="A101" s="3"/>
      <c r="B101" s="3"/>
      <c r="C101" s="2"/>
      <c r="D101" s="2"/>
      <c r="E101" s="2"/>
      <c r="F101" s="76"/>
      <c r="G101" s="2"/>
      <c r="H101" s="2"/>
      <c r="I101" s="2"/>
      <c r="J101" s="2"/>
      <c r="K101" s="2"/>
      <c r="L101" s="2"/>
      <c r="M101" s="2"/>
      <c r="N101" s="2"/>
      <c r="O101" s="2"/>
      <c r="P101" s="3"/>
    </row>
    <row r="102" spans="1:16" s="15" customFormat="1" ht="12.75">
      <c r="A102" s="11"/>
      <c r="B102" s="104" t="s">
        <v>39</v>
      </c>
      <c r="C102" s="12"/>
      <c r="D102" s="12"/>
      <c r="E102" s="12"/>
      <c r="F102" s="106"/>
      <c r="G102" s="12"/>
      <c r="H102" s="12"/>
      <c r="I102" s="12"/>
      <c r="J102" s="12"/>
      <c r="K102" s="12"/>
      <c r="L102" s="12"/>
      <c r="M102" s="12"/>
      <c r="N102" s="12"/>
      <c r="O102" s="12"/>
      <c r="P102" s="11"/>
    </row>
    <row r="103" spans="1:16" s="59" customFormat="1" ht="12.75">
      <c r="A103" s="3">
        <v>12</v>
      </c>
      <c r="B103" s="3" t="s">
        <v>95</v>
      </c>
      <c r="C103" s="4"/>
      <c r="D103" s="4">
        <v>5</v>
      </c>
      <c r="E103" s="4"/>
      <c r="F103" s="4">
        <f t="shared" si="15"/>
        <v>2</v>
      </c>
      <c r="G103" s="4">
        <v>2</v>
      </c>
      <c r="H103" s="4"/>
      <c r="I103" s="4">
        <v>10</v>
      </c>
      <c r="J103" s="2">
        <v>10</v>
      </c>
      <c r="K103" s="2">
        <v>0</v>
      </c>
      <c r="L103" s="2">
        <v>0</v>
      </c>
      <c r="M103" s="2">
        <v>0</v>
      </c>
      <c r="N103" s="2">
        <v>0</v>
      </c>
      <c r="O103" s="2">
        <v>0</v>
      </c>
      <c r="P103" s="55"/>
    </row>
    <row r="104" spans="1:16" s="103" customFormat="1" ht="25.5">
      <c r="A104" s="55">
        <v>13</v>
      </c>
      <c r="B104" s="55" t="s">
        <v>96</v>
      </c>
      <c r="C104" s="56">
        <v>5</v>
      </c>
      <c r="D104" s="56">
        <v>5</v>
      </c>
      <c r="E104" s="56"/>
      <c r="F104" s="108">
        <f t="shared" si="15"/>
        <v>3</v>
      </c>
      <c r="G104" s="56">
        <v>3</v>
      </c>
      <c r="H104" s="56"/>
      <c r="I104" s="56">
        <v>20</v>
      </c>
      <c r="J104" s="56">
        <v>10</v>
      </c>
      <c r="K104" s="56">
        <v>10</v>
      </c>
      <c r="L104" s="56">
        <v>0</v>
      </c>
      <c r="M104" s="56">
        <v>0</v>
      </c>
      <c r="N104" s="56">
        <v>0</v>
      </c>
      <c r="O104" s="56">
        <v>0</v>
      </c>
      <c r="P104" s="54"/>
    </row>
    <row r="105" spans="1:16" ht="12.75">
      <c r="A105" s="3">
        <v>14</v>
      </c>
      <c r="B105" s="3" t="s">
        <v>97</v>
      </c>
      <c r="C105" s="4"/>
      <c r="D105" s="4">
        <v>5</v>
      </c>
      <c r="E105" s="4"/>
      <c r="F105" s="4">
        <f t="shared" si="15"/>
        <v>2</v>
      </c>
      <c r="G105" s="4">
        <v>2</v>
      </c>
      <c r="H105" s="4"/>
      <c r="I105" s="4">
        <v>10</v>
      </c>
      <c r="J105" s="2">
        <v>4</v>
      </c>
      <c r="K105" s="2">
        <v>6</v>
      </c>
      <c r="L105" s="2">
        <v>0</v>
      </c>
      <c r="M105" s="2">
        <v>0</v>
      </c>
      <c r="N105" s="2">
        <v>0</v>
      </c>
      <c r="O105" s="2">
        <v>0</v>
      </c>
      <c r="P105" s="3"/>
    </row>
    <row r="106" spans="1:16" ht="12.75">
      <c r="A106" s="3">
        <v>15</v>
      </c>
      <c r="B106" s="3" t="s">
        <v>98</v>
      </c>
      <c r="C106" s="4"/>
      <c r="D106" s="4">
        <v>5</v>
      </c>
      <c r="E106" s="4"/>
      <c r="F106" s="4">
        <f t="shared" si="15"/>
        <v>2</v>
      </c>
      <c r="G106" s="4">
        <v>2</v>
      </c>
      <c r="H106" s="4"/>
      <c r="I106" s="4">
        <v>10</v>
      </c>
      <c r="J106" s="2">
        <v>6</v>
      </c>
      <c r="K106" s="2">
        <v>4</v>
      </c>
      <c r="L106" s="2">
        <v>0</v>
      </c>
      <c r="M106" s="2">
        <v>0</v>
      </c>
      <c r="N106" s="2">
        <v>0</v>
      </c>
      <c r="O106" s="2">
        <v>0</v>
      </c>
      <c r="P106" s="3"/>
    </row>
    <row r="107" spans="1:16" ht="12.75">
      <c r="A107" s="3">
        <v>16</v>
      </c>
      <c r="B107" s="3" t="s">
        <v>99</v>
      </c>
      <c r="C107" s="4"/>
      <c r="D107" s="4">
        <v>5</v>
      </c>
      <c r="E107" s="4"/>
      <c r="F107" s="4">
        <f t="shared" si="15"/>
        <v>2</v>
      </c>
      <c r="G107" s="4">
        <v>2</v>
      </c>
      <c r="H107" s="4"/>
      <c r="I107" s="4">
        <v>10</v>
      </c>
      <c r="J107" s="2">
        <v>0</v>
      </c>
      <c r="K107" s="2">
        <v>0</v>
      </c>
      <c r="L107" s="2">
        <v>10</v>
      </c>
      <c r="M107" s="2">
        <v>0</v>
      </c>
      <c r="N107" s="2">
        <v>0</v>
      </c>
      <c r="O107" s="2">
        <v>0</v>
      </c>
      <c r="P107" s="3"/>
    </row>
    <row r="108" spans="1:16" ht="12.75">
      <c r="A108" s="3">
        <v>17</v>
      </c>
      <c r="B108" s="3" t="s">
        <v>100</v>
      </c>
      <c r="C108" s="4"/>
      <c r="D108" s="4">
        <v>6</v>
      </c>
      <c r="E108" s="4"/>
      <c r="F108" s="4">
        <f t="shared" si="15"/>
        <v>1</v>
      </c>
      <c r="G108" s="4"/>
      <c r="H108" s="4">
        <v>1</v>
      </c>
      <c r="I108" s="4">
        <v>9</v>
      </c>
      <c r="J108" s="2">
        <v>0</v>
      </c>
      <c r="K108" s="2">
        <v>0</v>
      </c>
      <c r="L108" s="2">
        <v>0</v>
      </c>
      <c r="M108" s="2">
        <v>0</v>
      </c>
      <c r="N108" s="2">
        <v>9</v>
      </c>
      <c r="O108" s="2">
        <v>0</v>
      </c>
      <c r="P108" s="3"/>
    </row>
    <row r="109" spans="1:16" ht="12.75">
      <c r="A109" s="3">
        <v>18</v>
      </c>
      <c r="B109" s="3" t="s">
        <v>101</v>
      </c>
      <c r="C109" s="4"/>
      <c r="D109" s="4">
        <v>6</v>
      </c>
      <c r="E109" s="4"/>
      <c r="F109" s="4">
        <f t="shared" si="15"/>
        <v>4</v>
      </c>
      <c r="G109" s="4"/>
      <c r="H109" s="4">
        <v>4</v>
      </c>
      <c r="I109" s="4">
        <v>32</v>
      </c>
      <c r="J109" s="2">
        <v>0</v>
      </c>
      <c r="K109" s="2">
        <v>0</v>
      </c>
      <c r="L109" s="2">
        <v>0</v>
      </c>
      <c r="M109" s="2">
        <v>10</v>
      </c>
      <c r="N109" s="2">
        <v>22</v>
      </c>
      <c r="O109" s="2">
        <v>0</v>
      </c>
      <c r="P109" s="3"/>
    </row>
    <row r="110" spans="1:16" ht="12.75">
      <c r="A110" s="3">
        <v>19</v>
      </c>
      <c r="B110" s="3" t="s">
        <v>102</v>
      </c>
      <c r="C110" s="2"/>
      <c r="D110" s="2">
        <v>6</v>
      </c>
      <c r="E110" s="2"/>
      <c r="F110" s="4">
        <f t="shared" si="15"/>
        <v>2</v>
      </c>
      <c r="G110" s="2"/>
      <c r="H110" s="2">
        <v>2</v>
      </c>
      <c r="I110" s="2">
        <v>16</v>
      </c>
      <c r="J110" s="2">
        <v>0</v>
      </c>
      <c r="K110" s="2">
        <v>0</v>
      </c>
      <c r="L110" s="2">
        <v>0</v>
      </c>
      <c r="M110" s="2">
        <v>8</v>
      </c>
      <c r="N110" s="2">
        <v>8</v>
      </c>
      <c r="O110" s="2">
        <v>0</v>
      </c>
      <c r="P110" s="3"/>
    </row>
    <row r="111" spans="1:16" ht="12.75">
      <c r="A111" s="11"/>
      <c r="B111" s="11" t="s">
        <v>16</v>
      </c>
      <c r="C111" s="12">
        <f>COUNT(C90:C110)</f>
        <v>7</v>
      </c>
      <c r="D111" s="11"/>
      <c r="E111" s="11"/>
      <c r="F111" s="12">
        <f aca="true" t="shared" si="16" ref="F111:O111">SUM(F90:F110)</f>
        <v>60</v>
      </c>
      <c r="G111" s="12">
        <f t="shared" si="16"/>
        <v>30</v>
      </c>
      <c r="H111" s="12">
        <f t="shared" si="16"/>
        <v>30</v>
      </c>
      <c r="I111" s="12">
        <f t="shared" si="16"/>
        <v>356</v>
      </c>
      <c r="J111" s="12">
        <f t="shared" si="16"/>
        <v>67</v>
      </c>
      <c r="K111" s="12">
        <f t="shared" si="16"/>
        <v>81</v>
      </c>
      <c r="L111" s="12">
        <f t="shared" si="16"/>
        <v>42</v>
      </c>
      <c r="M111" s="12">
        <f t="shared" si="16"/>
        <v>66</v>
      </c>
      <c r="N111" s="12">
        <f t="shared" si="16"/>
        <v>100</v>
      </c>
      <c r="O111" s="12">
        <f t="shared" si="16"/>
        <v>0</v>
      </c>
      <c r="P111" s="11"/>
    </row>
    <row r="112" spans="1:16" ht="12.75">
      <c r="A112" s="15"/>
      <c r="B112" s="15" t="s">
        <v>34</v>
      </c>
      <c r="C112" s="15"/>
      <c r="D112" s="15"/>
      <c r="E112" s="15"/>
      <c r="F112" s="15"/>
      <c r="G112" s="15"/>
      <c r="H112" s="15"/>
      <c r="I112" s="15"/>
      <c r="J112" s="137">
        <f>SUM(J111:L111)</f>
        <v>190</v>
      </c>
      <c r="K112" s="137"/>
      <c r="L112" s="137"/>
      <c r="M112" s="137">
        <f>SUM(M111:O111)</f>
        <v>166</v>
      </c>
      <c r="N112" s="137"/>
      <c r="O112" s="137"/>
      <c r="P112" s="14"/>
    </row>
    <row r="113" spans="1:16" ht="12.75">
      <c r="A113" s="15"/>
      <c r="B113" s="86" t="s">
        <v>114</v>
      </c>
      <c r="C113" s="15"/>
      <c r="D113" s="15"/>
      <c r="E113" s="15"/>
      <c r="F113" s="20">
        <f>SUM(F90:F100)</f>
        <v>42</v>
      </c>
      <c r="G113" s="20">
        <f>SUM(G90:G100)</f>
        <v>19</v>
      </c>
      <c r="H113" s="20">
        <f>SUM(H90:H100)</f>
        <v>23</v>
      </c>
      <c r="I113" s="15"/>
      <c r="J113" s="46"/>
      <c r="K113" s="46"/>
      <c r="L113" s="46"/>
      <c r="M113" s="46"/>
      <c r="N113" s="46"/>
      <c r="O113" s="46"/>
      <c r="P113" s="14"/>
    </row>
    <row r="114" spans="1:16" ht="12.75">
      <c r="A114" s="15"/>
      <c r="B114" s="86" t="s">
        <v>115</v>
      </c>
      <c r="C114" s="85"/>
      <c r="D114" s="85"/>
      <c r="E114" s="85"/>
      <c r="F114" s="20">
        <f>SUM(F103:F110)</f>
        <v>18</v>
      </c>
      <c r="G114" s="20">
        <f>SUM(G103:G110)</f>
        <v>11</v>
      </c>
      <c r="H114" s="20">
        <f>SUM(H103:H110)</f>
        <v>7</v>
      </c>
      <c r="I114" s="69"/>
      <c r="J114" s="69"/>
      <c r="K114" s="46"/>
      <c r="L114" s="46"/>
      <c r="M114" s="46"/>
      <c r="N114" s="46"/>
      <c r="O114" s="46"/>
      <c r="P114" s="14"/>
    </row>
    <row r="115" spans="1:16" ht="12.75">
      <c r="A115" s="15"/>
      <c r="B115" s="70"/>
      <c r="C115" s="85"/>
      <c r="D115" s="85"/>
      <c r="E115" s="98"/>
      <c r="F115" s="96"/>
      <c r="G115" s="96">
        <f>SUM(G113:G114)</f>
        <v>30</v>
      </c>
      <c r="H115" s="96">
        <f>SUM(H113:H114)</f>
        <v>30</v>
      </c>
      <c r="I115" s="97"/>
      <c r="J115" s="97"/>
      <c r="K115" s="46"/>
      <c r="L115" s="46"/>
      <c r="M115" s="46"/>
      <c r="N115" s="46"/>
      <c r="O115" s="46"/>
      <c r="P115" s="14"/>
    </row>
    <row r="116" spans="1:16" ht="12.75">
      <c r="A116" s="15"/>
      <c r="B116" s="83" t="s">
        <v>46</v>
      </c>
      <c r="C116" s="84"/>
      <c r="D116" s="84"/>
      <c r="E116" s="84"/>
      <c r="P116" s="14"/>
    </row>
    <row r="117" spans="1:16" ht="12.75">
      <c r="A117" s="15"/>
      <c r="B117" s="40" t="s">
        <v>36</v>
      </c>
      <c r="C117" s="40"/>
      <c r="D117" s="40"/>
      <c r="E117" s="40"/>
      <c r="F117" s="40">
        <f>SUM(F90:F91)+F96</f>
        <v>12</v>
      </c>
      <c r="G117" s="40"/>
      <c r="H117" s="40"/>
      <c r="I117" s="40">
        <f aca="true" t="shared" si="17" ref="I117:O117">SUM(I90:I91)+I96</f>
        <v>74</v>
      </c>
      <c r="J117" s="40">
        <f t="shared" si="17"/>
        <v>10</v>
      </c>
      <c r="K117" s="40">
        <f t="shared" si="17"/>
        <v>10</v>
      </c>
      <c r="L117" s="40">
        <f t="shared" si="17"/>
        <v>24</v>
      </c>
      <c r="M117" s="40">
        <f t="shared" si="17"/>
        <v>15</v>
      </c>
      <c r="N117" s="40">
        <f t="shared" si="17"/>
        <v>15</v>
      </c>
      <c r="O117" s="40">
        <f t="shared" si="17"/>
        <v>0</v>
      </c>
      <c r="P117" s="14"/>
    </row>
    <row r="118" spans="1:16" ht="12.75">
      <c r="A118" s="15"/>
      <c r="B118" s="25" t="s">
        <v>37</v>
      </c>
      <c r="C118" s="25"/>
      <c r="D118" s="25"/>
      <c r="E118" s="25"/>
      <c r="F118" s="25">
        <f>SUM(F92:F95)</f>
        <v>14</v>
      </c>
      <c r="G118" s="25"/>
      <c r="H118" s="25"/>
      <c r="I118" s="25">
        <f aca="true" t="shared" si="18" ref="I118:O118">SUM(I92:I95)</f>
        <v>104</v>
      </c>
      <c r="J118" s="25">
        <f t="shared" si="18"/>
        <v>20</v>
      </c>
      <c r="K118" s="25">
        <f t="shared" si="18"/>
        <v>30</v>
      </c>
      <c r="L118" s="25">
        <f t="shared" si="18"/>
        <v>0</v>
      </c>
      <c r="M118" s="25">
        <f t="shared" si="18"/>
        <v>27</v>
      </c>
      <c r="N118" s="25">
        <f t="shared" si="18"/>
        <v>27</v>
      </c>
      <c r="O118" s="25">
        <f t="shared" si="18"/>
        <v>0</v>
      </c>
      <c r="P118" s="14"/>
    </row>
    <row r="119" spans="1:16" ht="12.75">
      <c r="A119" s="15"/>
      <c r="B119" s="45" t="s">
        <v>38</v>
      </c>
      <c r="F119">
        <f>SUM(F117:F118)</f>
        <v>26</v>
      </c>
      <c r="I119">
        <f aca="true" t="shared" si="19" ref="I119:O119">SUM(I116:I118)</f>
        <v>178</v>
      </c>
      <c r="J119">
        <f t="shared" si="19"/>
        <v>30</v>
      </c>
      <c r="K119">
        <f t="shared" si="19"/>
        <v>40</v>
      </c>
      <c r="L119">
        <f t="shared" si="19"/>
        <v>24</v>
      </c>
      <c r="M119">
        <f t="shared" si="19"/>
        <v>42</v>
      </c>
      <c r="N119">
        <f t="shared" si="19"/>
        <v>42</v>
      </c>
      <c r="O119">
        <f t="shared" si="19"/>
        <v>0</v>
      </c>
      <c r="P119" s="14"/>
    </row>
    <row r="120" spans="1:16" ht="12.75">
      <c r="A120" s="15"/>
      <c r="P120" s="14"/>
    </row>
    <row r="122" spans="1:9" ht="12.75">
      <c r="A122" s="13"/>
      <c r="B122" s="92"/>
      <c r="C122" s="13"/>
      <c r="D122" s="13"/>
      <c r="E122" s="13"/>
      <c r="F122" s="13"/>
      <c r="G122" s="13"/>
      <c r="H122" s="13"/>
      <c r="I122" s="82"/>
    </row>
    <row r="124" spans="2:6" ht="12.75">
      <c r="B124" s="93" t="s">
        <v>104</v>
      </c>
      <c r="C124" s="13"/>
      <c r="D124" s="13"/>
      <c r="E124" s="13"/>
      <c r="F124" s="13">
        <f>F125+F126</f>
        <v>180</v>
      </c>
    </row>
    <row r="125" spans="2:6" ht="12.75">
      <c r="B125" s="83" t="s">
        <v>118</v>
      </c>
      <c r="C125" s="13"/>
      <c r="D125" s="13"/>
      <c r="E125" s="13"/>
      <c r="F125" s="13">
        <f>F26+F68+F113</f>
        <v>145</v>
      </c>
    </row>
    <row r="126" spans="2:6" ht="12.75">
      <c r="B126" s="83" t="s">
        <v>119</v>
      </c>
      <c r="C126" s="13"/>
      <c r="D126" s="13"/>
      <c r="E126" s="13"/>
      <c r="F126" s="13">
        <f>F69+F114</f>
        <v>35</v>
      </c>
    </row>
    <row r="127" spans="2:6" ht="12.75">
      <c r="B127" s="83"/>
      <c r="C127" s="13"/>
      <c r="D127" s="13"/>
      <c r="E127" s="13"/>
      <c r="F127" s="13"/>
    </row>
    <row r="128" spans="2:6" ht="12.75">
      <c r="B128" s="83"/>
      <c r="C128" s="13"/>
      <c r="D128" s="29" t="s">
        <v>126</v>
      </c>
      <c r="E128" s="13"/>
      <c r="F128" s="13"/>
    </row>
    <row r="129" spans="4:5" ht="12.75">
      <c r="D129" s="102" t="s">
        <v>125</v>
      </c>
      <c r="E129" s="102" t="s">
        <v>125</v>
      </c>
    </row>
    <row r="130" spans="2:5" ht="12.75">
      <c r="B130" t="s">
        <v>46</v>
      </c>
      <c r="D130" s="102" t="s">
        <v>122</v>
      </c>
      <c r="E130" s="102" t="s">
        <v>32</v>
      </c>
    </row>
    <row r="131" spans="2:15" s="40" customFormat="1" ht="12.75">
      <c r="B131" s="40" t="s">
        <v>36</v>
      </c>
      <c r="D131" s="40">
        <v>360</v>
      </c>
      <c r="E131" s="40">
        <v>48</v>
      </c>
      <c r="F131" s="40">
        <f>+F29+F72+F117</f>
        <v>79</v>
      </c>
      <c r="I131" s="40">
        <f aca="true" t="shared" si="20" ref="I131:O132">+I29+I72+I117</f>
        <v>378</v>
      </c>
      <c r="J131" s="40">
        <f t="shared" si="20"/>
        <v>114</v>
      </c>
      <c r="K131" s="40">
        <f t="shared" si="20"/>
        <v>90</v>
      </c>
      <c r="L131" s="40">
        <f t="shared" si="20"/>
        <v>24</v>
      </c>
      <c r="M131" s="40">
        <f t="shared" si="20"/>
        <v>60</v>
      </c>
      <c r="N131" s="40">
        <f t="shared" si="20"/>
        <v>80</v>
      </c>
      <c r="O131" s="40">
        <f t="shared" si="20"/>
        <v>10</v>
      </c>
    </row>
    <row r="132" spans="2:15" s="25" customFormat="1" ht="12.75">
      <c r="B132" s="25" t="s">
        <v>37</v>
      </c>
      <c r="D132" s="25">
        <v>180</v>
      </c>
      <c r="E132" s="25">
        <v>24</v>
      </c>
      <c r="F132" s="25">
        <f>+F30+F73+F118</f>
        <v>27</v>
      </c>
      <c r="I132" s="25">
        <f t="shared" si="20"/>
        <v>194</v>
      </c>
      <c r="J132" s="25">
        <f t="shared" si="20"/>
        <v>40</v>
      </c>
      <c r="K132" s="25">
        <f t="shared" si="20"/>
        <v>40</v>
      </c>
      <c r="L132" s="25">
        <f t="shared" si="20"/>
        <v>0</v>
      </c>
      <c r="M132" s="25">
        <f t="shared" si="20"/>
        <v>87</v>
      </c>
      <c r="N132" s="25">
        <f t="shared" si="20"/>
        <v>27</v>
      </c>
      <c r="O132" s="25">
        <f t="shared" si="20"/>
        <v>0</v>
      </c>
    </row>
    <row r="133" spans="2:15" s="41" customFormat="1" ht="12.75">
      <c r="B133" s="41" t="s">
        <v>70</v>
      </c>
      <c r="D133" s="41">
        <v>60</v>
      </c>
      <c r="E133" s="41">
        <v>3</v>
      </c>
      <c r="F133" s="41">
        <f>+F31</f>
        <v>7</v>
      </c>
      <c r="I133" s="41">
        <f aca="true" t="shared" si="21" ref="I133:O133">+SUM(I31:I31)</f>
        <v>60</v>
      </c>
      <c r="J133" s="41">
        <f t="shared" si="21"/>
        <v>26</v>
      </c>
      <c r="K133" s="41">
        <f t="shared" si="21"/>
        <v>0</v>
      </c>
      <c r="L133" s="41">
        <f t="shared" si="21"/>
        <v>0</v>
      </c>
      <c r="M133" s="41">
        <f t="shared" si="21"/>
        <v>34</v>
      </c>
      <c r="N133" s="41">
        <f t="shared" si="21"/>
        <v>0</v>
      </c>
      <c r="O133" s="41">
        <f t="shared" si="21"/>
        <v>0</v>
      </c>
    </row>
    <row r="134" spans="2:15" s="41" customFormat="1" ht="12.75">
      <c r="B134" s="41" t="s">
        <v>13</v>
      </c>
      <c r="D134" s="41">
        <v>30</v>
      </c>
      <c r="E134" s="41">
        <v>2</v>
      </c>
      <c r="F134" s="41">
        <f>+F32</f>
        <v>2</v>
      </c>
      <c r="I134" s="41">
        <f aca="true" t="shared" si="22" ref="I134:O134">SUM(I32:I32)</f>
        <v>30</v>
      </c>
      <c r="J134" s="41">
        <f t="shared" si="22"/>
        <v>0</v>
      </c>
      <c r="K134" s="41">
        <f t="shared" si="22"/>
        <v>0</v>
      </c>
      <c r="L134" s="41">
        <f t="shared" si="22"/>
        <v>30</v>
      </c>
      <c r="M134" s="41">
        <f t="shared" si="22"/>
        <v>0</v>
      </c>
      <c r="N134" s="41">
        <f t="shared" si="22"/>
        <v>0</v>
      </c>
      <c r="O134" s="41">
        <f t="shared" si="22"/>
        <v>0</v>
      </c>
    </row>
    <row r="135" spans="2:15" s="41" customFormat="1" ht="12.75">
      <c r="B135" s="41" t="s">
        <v>20</v>
      </c>
      <c r="F135" s="41">
        <f>+F74</f>
        <v>1</v>
      </c>
      <c r="I135" s="41">
        <v>0</v>
      </c>
      <c r="J135" s="41">
        <v>0</v>
      </c>
      <c r="K135" s="41">
        <v>0</v>
      </c>
      <c r="L135" s="41">
        <v>0</v>
      </c>
      <c r="M135" s="41">
        <v>0</v>
      </c>
      <c r="N135" s="41">
        <v>0</v>
      </c>
      <c r="O135" s="41">
        <v>0</v>
      </c>
    </row>
    <row r="136" spans="1:16" ht="12.75">
      <c r="A136" s="51"/>
      <c r="B136" s="51" t="s">
        <v>64</v>
      </c>
      <c r="C136" s="51"/>
      <c r="D136" s="51"/>
      <c r="E136" s="51"/>
      <c r="F136" s="51">
        <f>+F33+F75</f>
        <v>5</v>
      </c>
      <c r="G136" s="51"/>
      <c r="H136" s="51"/>
      <c r="I136" s="51">
        <f aca="true" t="shared" si="23" ref="I136:O136">+I33+I75</f>
        <v>90</v>
      </c>
      <c r="J136" s="51">
        <f t="shared" si="23"/>
        <v>0</v>
      </c>
      <c r="K136" s="51">
        <f t="shared" si="23"/>
        <v>45</v>
      </c>
      <c r="L136" s="51">
        <f t="shared" si="23"/>
        <v>0</v>
      </c>
      <c r="M136" s="51">
        <f t="shared" si="23"/>
        <v>0</v>
      </c>
      <c r="N136" s="51">
        <f t="shared" si="23"/>
        <v>45</v>
      </c>
      <c r="O136" s="51">
        <f t="shared" si="23"/>
        <v>0</v>
      </c>
      <c r="P136" s="51"/>
    </row>
    <row r="137" spans="2:15" ht="12.75">
      <c r="B137" s="52" t="s">
        <v>38</v>
      </c>
      <c r="D137" s="53">
        <f aca="true" t="shared" si="24" ref="D137:O137">SUM(D131:D136)</f>
        <v>630</v>
      </c>
      <c r="E137" s="53">
        <f t="shared" si="24"/>
        <v>77</v>
      </c>
      <c r="F137" s="53">
        <f t="shared" si="24"/>
        <v>121</v>
      </c>
      <c r="G137" s="53"/>
      <c r="H137" s="53"/>
      <c r="I137" s="53">
        <f t="shared" si="24"/>
        <v>752</v>
      </c>
      <c r="J137" s="53">
        <f t="shared" si="24"/>
        <v>180</v>
      </c>
      <c r="K137" s="53">
        <f t="shared" si="24"/>
        <v>175</v>
      </c>
      <c r="L137" s="53">
        <f t="shared" si="24"/>
        <v>54</v>
      </c>
      <c r="M137" s="53">
        <f t="shared" si="24"/>
        <v>181</v>
      </c>
      <c r="N137" s="53">
        <f t="shared" si="24"/>
        <v>152</v>
      </c>
      <c r="O137" s="53">
        <f t="shared" si="24"/>
        <v>10</v>
      </c>
    </row>
    <row r="138" ht="12.75">
      <c r="B138" s="52"/>
    </row>
    <row r="140" spans="2:10" ht="12.75">
      <c r="B140" s="46" t="s">
        <v>60</v>
      </c>
      <c r="C140" s="15"/>
      <c r="D140" s="83" t="s">
        <v>120</v>
      </c>
      <c r="E140" s="15"/>
      <c r="F140" s="15"/>
      <c r="G140" s="15"/>
      <c r="H140" s="15"/>
      <c r="I140" s="83" t="s">
        <v>121</v>
      </c>
      <c r="J140" s="15"/>
    </row>
    <row r="141" spans="2:10" ht="12.75">
      <c r="B141" s="15"/>
      <c r="C141" s="99" t="s">
        <v>38</v>
      </c>
      <c r="D141" s="99" t="s">
        <v>30</v>
      </c>
      <c r="E141" s="45" t="s">
        <v>122</v>
      </c>
      <c r="F141" s="99" t="s">
        <v>30</v>
      </c>
      <c r="G141" s="99"/>
      <c r="H141" s="99"/>
      <c r="I141" s="45" t="s">
        <v>122</v>
      </c>
      <c r="J141" s="99" t="s">
        <v>30</v>
      </c>
    </row>
    <row r="142" spans="2:10" ht="12.75">
      <c r="B142" s="46" t="s">
        <v>40</v>
      </c>
      <c r="C142" s="15">
        <f>+E142+I142</f>
        <v>489</v>
      </c>
      <c r="D142" s="66">
        <f>+C142/$C145</f>
        <v>0.4527777777777778</v>
      </c>
      <c r="E142" s="15">
        <f>SUM(J12:J23)+SUM(M12:M23)+SUM(J48:J57)+SUM(M48:M57)+SUM(J90:J100)+SUM(M90:M100)</f>
        <v>394</v>
      </c>
      <c r="F142" s="66">
        <f>+E142/$E145</f>
        <v>0.4528735632183908</v>
      </c>
      <c r="G142" s="66"/>
      <c r="H142" s="66"/>
      <c r="I142" s="67">
        <f>SUM(J60:J65)+SUM(M60:M65)+SUM(J103:J110)+SUM(M103:M110)</f>
        <v>95</v>
      </c>
      <c r="J142" s="66">
        <f>+I142/$I145</f>
        <v>0.4523809523809524</v>
      </c>
    </row>
    <row r="143" spans="2:10" ht="12.75">
      <c r="B143" s="46" t="s">
        <v>41</v>
      </c>
      <c r="C143" s="15">
        <f>+E143+I143</f>
        <v>491</v>
      </c>
      <c r="D143" s="66">
        <f>+C143/$C145</f>
        <v>0.4546296296296296</v>
      </c>
      <c r="E143" s="15">
        <f>SUM(K12:K23)+SUM(N12:N23)+SUM(K48:K57)+SUM(N48:N57)+SUM(K90:K100)+SUM(N90:N100)</f>
        <v>386</v>
      </c>
      <c r="F143" s="66">
        <f>+E143/$E145</f>
        <v>0.4436781609195402</v>
      </c>
      <c r="G143" s="66"/>
      <c r="H143" s="66"/>
      <c r="I143" s="67">
        <f>SUM(K60:K65)+SUM(N60:N65)+SUM(K103:K110)+SUM(N103:N110)</f>
        <v>105</v>
      </c>
      <c r="J143" s="66">
        <f>+I143/$I145</f>
        <v>0.5</v>
      </c>
    </row>
    <row r="144" spans="2:10" ht="12.75">
      <c r="B144" s="46" t="s">
        <v>42</v>
      </c>
      <c r="C144" s="15">
        <f>+E144+I144</f>
        <v>100</v>
      </c>
      <c r="D144" s="66">
        <f>+C144/$C145</f>
        <v>0.09259259259259259</v>
      </c>
      <c r="E144" s="67">
        <f>SUM(L12:L23)+SUM(O12:O23)+SUM(L48:L57)+SUM(O48:O57)+SUM(L90:L100)+SUM(O90:O100)</f>
        <v>90</v>
      </c>
      <c r="F144" s="66">
        <f>+E144/$E145</f>
        <v>0.10344827586206896</v>
      </c>
      <c r="G144" s="66"/>
      <c r="H144" s="66"/>
      <c r="I144" s="67">
        <f>SUM(L60:L65)+SUM(O60:O65)+SUM(L103:L110)+SUM(O103:O110)</f>
        <v>10</v>
      </c>
      <c r="J144" s="66">
        <f>+I144/$I145</f>
        <v>0.047619047619047616</v>
      </c>
    </row>
    <row r="145" spans="2:10" ht="12.75">
      <c r="B145" s="46" t="s">
        <v>38</v>
      </c>
      <c r="C145" s="15">
        <f>+E145+I145</f>
        <v>1080</v>
      </c>
      <c r="D145" s="66">
        <f>+C145/$C145</f>
        <v>1</v>
      </c>
      <c r="E145" s="15">
        <f>SUM(E142:E144)</f>
        <v>870</v>
      </c>
      <c r="F145" s="66">
        <f>+E145/$E145</f>
        <v>1</v>
      </c>
      <c r="G145" s="66"/>
      <c r="H145" s="66"/>
      <c r="I145" s="67">
        <v>210</v>
      </c>
      <c r="J145" s="66">
        <f>+I145/$I145</f>
        <v>1</v>
      </c>
    </row>
    <row r="151" spans="3:4" ht="12.75">
      <c r="C151" s="81" t="s">
        <v>128</v>
      </c>
      <c r="D151" s="81" t="s">
        <v>30</v>
      </c>
    </row>
    <row r="152" spans="1:4" ht="12.75">
      <c r="A152" s="1"/>
      <c r="B152" s="13" t="s">
        <v>73</v>
      </c>
      <c r="C152" s="94">
        <f>+SUM(C153:C156)</f>
        <v>359</v>
      </c>
      <c r="D152" s="95">
        <f>(C152/1080)*100</f>
        <v>33.24074074074074</v>
      </c>
    </row>
    <row r="153" spans="2:3" ht="12.75">
      <c r="B153" s="100" t="s">
        <v>64</v>
      </c>
      <c r="C153">
        <v>90</v>
      </c>
    </row>
    <row r="154" spans="2:3" ht="25.5">
      <c r="B154" s="101" t="s">
        <v>65</v>
      </c>
      <c r="C154" s="103">
        <v>14</v>
      </c>
    </row>
    <row r="155" spans="2:3" ht="12.75">
      <c r="B155" s="100" t="s">
        <v>19</v>
      </c>
      <c r="C155">
        <v>45</v>
      </c>
    </row>
    <row r="156" spans="2:3" ht="12.75">
      <c r="B156" s="100" t="s">
        <v>123</v>
      </c>
      <c r="C156">
        <v>210</v>
      </c>
    </row>
  </sheetData>
  <sheetProtection/>
  <mergeCells count="51">
    <mergeCell ref="P45:P47"/>
    <mergeCell ref="J112:L112"/>
    <mergeCell ref="M112:O112"/>
    <mergeCell ref="I87:O87"/>
    <mergeCell ref="P87:P89"/>
    <mergeCell ref="F88:F89"/>
    <mergeCell ref="J88:L88"/>
    <mergeCell ref="M88:O88"/>
    <mergeCell ref="F87:H87"/>
    <mergeCell ref="F46:F47"/>
    <mergeCell ref="J46:L46"/>
    <mergeCell ref="M46:O46"/>
    <mergeCell ref="I45:O45"/>
    <mergeCell ref="I67:K67"/>
    <mergeCell ref="L67:N67"/>
    <mergeCell ref="F45:H45"/>
    <mergeCell ref="G46:G47"/>
    <mergeCell ref="H46:H47"/>
    <mergeCell ref="A45:A47"/>
    <mergeCell ref="B45:B47"/>
    <mergeCell ref="C45:E45"/>
    <mergeCell ref="A87:A89"/>
    <mergeCell ref="B87:B89"/>
    <mergeCell ref="C87:E87"/>
    <mergeCell ref="C46:C47"/>
    <mergeCell ref="D46:D47"/>
    <mergeCell ref="E46:E47"/>
    <mergeCell ref="A9:A11"/>
    <mergeCell ref="B9:B11"/>
    <mergeCell ref="C9:E9"/>
    <mergeCell ref="I9:O9"/>
    <mergeCell ref="C10:C11"/>
    <mergeCell ref="D10:D11"/>
    <mergeCell ref="E10:E11"/>
    <mergeCell ref="P9:P11"/>
    <mergeCell ref="F10:F11"/>
    <mergeCell ref="J10:L10"/>
    <mergeCell ref="M10:O10"/>
    <mergeCell ref="F9:H9"/>
    <mergeCell ref="G10:G11"/>
    <mergeCell ref="H10:H11"/>
    <mergeCell ref="M25:O25"/>
    <mergeCell ref="I46:I47"/>
    <mergeCell ref="I10:I11"/>
    <mergeCell ref="C88:C89"/>
    <mergeCell ref="D88:D89"/>
    <mergeCell ref="E88:E89"/>
    <mergeCell ref="G88:G89"/>
    <mergeCell ref="H88:H89"/>
    <mergeCell ref="I88:I89"/>
    <mergeCell ref="J25:L2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WGRiT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</dc:creator>
  <cp:keywords/>
  <dc:description/>
  <cp:lastModifiedBy>MW</cp:lastModifiedBy>
  <cp:lastPrinted>2012-01-26T11:07:02Z</cp:lastPrinted>
  <dcterms:created xsi:type="dcterms:W3CDTF">2009-03-13T14:33:04Z</dcterms:created>
  <dcterms:modified xsi:type="dcterms:W3CDTF">2012-04-15T20:30:26Z</dcterms:modified>
  <cp:category/>
  <cp:version/>
  <cp:contentType/>
  <cp:contentStatus/>
</cp:coreProperties>
</file>