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GIAP" sheetId="1" r:id="rId1"/>
    <sheet name="EKONOMIA_ RiDF" sheetId="2" r:id="rId2"/>
  </sheets>
  <definedNames/>
  <calcPr fullCalcOnLoad="1"/>
</workbook>
</file>

<file path=xl/sharedStrings.xml><?xml version="1.0" encoding="utf-8"?>
<sst xmlns="http://schemas.openxmlformats.org/spreadsheetml/2006/main" count="449" uniqueCount="144">
  <si>
    <t>Plan studiów na rok akad. 2009/2010</t>
  </si>
  <si>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</si>
  <si>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</si>
  <si>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</si>
  <si>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</si>
  <si>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</si>
  <si>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</si>
  <si>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</si>
  <si>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</si>
  <si>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</si>
  <si>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</si>
  <si>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</si>
  <si>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</si>
  <si>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</si>
  <si>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</si>
  <si>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</si>
  <si>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</si>
  <si>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</si>
  <si>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</si>
  <si>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</si>
  <si>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</si>
  <si>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</si>
  <si>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</si>
  <si>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</si>
  <si>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</si>
  <si>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</si>
  <si>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</si>
  <si>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</si>
  <si>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</si>
  <si>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</si>
  <si>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</si>
  <si>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</si>
  <si>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</si>
  <si>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</si>
  <si>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</si>
  <si>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</si>
  <si>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</si>
  <si>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</si>
  <si>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</si>
  <si>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</si>
  <si>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</si>
  <si>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</si>
  <si>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</si>
  <si>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</si>
  <si>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</si>
  <si>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</si>
  <si>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Studia niestacjonarne I stopnia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</si>
  <si>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</si>
  <si>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</si>
  <si>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</si>
  <si>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</si>
  <si>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</si>
  <si>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</si>
  <si>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</si>
  <si>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OW</t>
  </si>
  <si>
    <t>w</t>
  </si>
  <si>
    <t>ćw.</t>
  </si>
  <si>
    <t>lab.</t>
  </si>
  <si>
    <t>specjal</t>
  </si>
  <si>
    <t>Studia stacjonarne I stopnia</t>
  </si>
  <si>
    <t>Kierunek: EKONOMIA</t>
  </si>
  <si>
    <t>II sem - 7 ECTS</t>
  </si>
  <si>
    <t>II sem - 9 ECTS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</si>
  <si>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</si>
  <si>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</si>
  <si>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</si>
  <si>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</si>
  <si>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</si>
  <si>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</si>
  <si>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</si>
  <si>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</si>
  <si>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</si>
  <si>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</si>
  <si>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</si>
  <si>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</si>
  <si>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</si>
  <si>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</si>
  <si>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</si>
  <si>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</si>
  <si>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Majątek i kapitały podmiotów gospodarujących</t>
  </si>
  <si>
    <t>Finanse i rachunkowość małej firmy</t>
  </si>
  <si>
    <t>Rozliczenia finansowe w gospodarce</t>
  </si>
  <si>
    <t>Finanse osobiste</t>
  </si>
  <si>
    <t>Zagraniczne źródła finansowania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</si>
  <si>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</si>
  <si>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</si>
  <si>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</si>
  <si>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</si>
  <si>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</si>
  <si>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</si>
  <si>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</si>
  <si>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</si>
  <si>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</si>
  <si>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</si>
  <si>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</si>
  <si>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</si>
  <si>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Aplikacje funduszy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</si>
  <si>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</si>
  <si>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</si>
  <si>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</si>
  <si>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</si>
  <si>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</si>
  <si>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</si>
  <si>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Doradztwo ubezpieczeniowe</t>
  </si>
  <si>
    <t>Doradztwo kredytowe</t>
  </si>
  <si>
    <t>Analiza i rating sektora finansowego</t>
  </si>
  <si>
    <t>Treści poszerzjące wiedzę ogólną</t>
  </si>
  <si>
    <t>Gospodarka i Administracja Publiczna</t>
  </si>
  <si>
    <t>Rachunkowość i Doradztwo Finansowe</t>
  </si>
  <si>
    <t xml:space="preserve">Język obcy </t>
  </si>
  <si>
    <t>Pomoc publiczna dla przedsiębiorców</t>
  </si>
  <si>
    <t>Badania operacyjne</t>
  </si>
  <si>
    <t>Rachunkowość jednostek sektora finansów publicznych</t>
  </si>
  <si>
    <t>Ekonomia integracji europejskiej</t>
  </si>
  <si>
    <t>JO</t>
  </si>
  <si>
    <t>min.godz.</t>
  </si>
  <si>
    <t>min.ECTS</t>
  </si>
  <si>
    <t>min.godz</t>
  </si>
  <si>
    <t>min. ECTS</t>
  </si>
  <si>
    <t>Gospodarka przestrzenna lub Gospodarka a środowisko</t>
  </si>
  <si>
    <t>1, 2</t>
  </si>
  <si>
    <t>3, 4</t>
  </si>
  <si>
    <t>5, 6</t>
  </si>
  <si>
    <t>Specjalność: –</t>
  </si>
  <si>
    <t>Sem."3"</t>
  </si>
  <si>
    <t>Sem."4"</t>
  </si>
  <si>
    <t>Sem."5"</t>
  </si>
  <si>
    <t>Sem."6"</t>
  </si>
  <si>
    <t>Lokalne i regionalne strategie rozwoju</t>
  </si>
  <si>
    <t>Kontrola i audyt w jednostkach sektora finansów publicznych</t>
  </si>
  <si>
    <t>Treści poszerzające wiedzę ogólną</t>
  </si>
  <si>
    <t>Podstawy nauki o przedsiębiorstwie</t>
  </si>
  <si>
    <t>Rynki finansowe i bankowość</t>
  </si>
  <si>
    <t>"1"</t>
  </si>
  <si>
    <t>"2"</t>
  </si>
  <si>
    <t>"3"</t>
  </si>
  <si>
    <t>"4"</t>
  </si>
  <si>
    <t>Specjalność</t>
  </si>
  <si>
    <t>"5"</t>
  </si>
  <si>
    <t>"6"</t>
  </si>
  <si>
    <t>IV sem - 9 ECTS</t>
  </si>
  <si>
    <t xml:space="preserve"> IV sem - 5 ECTS</t>
  </si>
  <si>
    <t>VI sem - 10 ECTS</t>
  </si>
  <si>
    <t>Załącznik do Uchwały Rady Wydziału nr 154/2009 z dnia 22.05.2009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</si>
</sst>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90" customFormat="1" ht="15.75">
      <c r="A1" s="90" t="s">
        <v>143</v>
      </c>
    </row>
    <row r="4" spans="2:11" ht="12.75">
      <c r="B4" s="15" t="s">
        <v>0</v>
      </c>
      <c r="D4" s="15"/>
      <c r="E4" s="20" t="s">
        <v>38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1">
        <f>G5/G8</f>
        <v>0.5212765957446809</v>
      </c>
      <c r="F5" s="20" t="s">
        <v>40</v>
      </c>
      <c r="G5" s="20">
        <f>H25+K25</f>
        <v>196</v>
      </c>
      <c r="H5" s="15"/>
      <c r="I5" s="15"/>
      <c r="J5" s="15"/>
      <c r="K5" s="15"/>
    </row>
    <row r="6" spans="2:11" ht="12.75">
      <c r="B6" t="s">
        <v>46</v>
      </c>
      <c r="D6" s="15"/>
      <c r="E6" s="71">
        <f>G6/G8</f>
        <v>0.375</v>
      </c>
      <c r="F6" s="20" t="s">
        <v>41</v>
      </c>
      <c r="G6" s="20">
        <f>I25+L25</f>
        <v>141</v>
      </c>
      <c r="H6" s="15"/>
      <c r="I6" s="15"/>
      <c r="J6" s="15"/>
      <c r="K6" s="15"/>
    </row>
    <row r="7" spans="2:11" ht="12.75">
      <c r="B7" t="s">
        <v>3</v>
      </c>
      <c r="D7" s="15"/>
      <c r="E7" s="71">
        <f>G7/G8</f>
        <v>0.10372340425531915</v>
      </c>
      <c r="F7" s="20" t="s">
        <v>42</v>
      </c>
      <c r="G7" s="20">
        <f>J25+M25</f>
        <v>39</v>
      </c>
      <c r="H7" s="15"/>
      <c r="I7" s="15"/>
      <c r="J7" s="15"/>
      <c r="K7" s="15"/>
    </row>
    <row r="8" spans="2:11" ht="12.75">
      <c r="B8" t="s">
        <v>60</v>
      </c>
      <c r="D8" s="15"/>
      <c r="E8" s="71">
        <f>SUM(E5:E7)</f>
        <v>1</v>
      </c>
      <c r="F8" s="20" t="s">
        <v>4</v>
      </c>
      <c r="G8" s="20">
        <f>SUM(G5:G7)</f>
        <v>376</v>
      </c>
      <c r="H8" s="15"/>
      <c r="I8" s="15"/>
      <c r="J8" s="15"/>
      <c r="K8" s="15"/>
    </row>
    <row r="9" spans="2:11" ht="12.75">
      <c r="B9" t="s">
        <v>123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103" t="s">
        <v>34</v>
      </c>
      <c r="B10" s="103" t="s">
        <v>5</v>
      </c>
      <c r="C10" s="104" t="s">
        <v>6</v>
      </c>
      <c r="D10" s="104"/>
      <c r="E10" s="104"/>
      <c r="F10" s="78" t="s">
        <v>7</v>
      </c>
      <c r="G10" s="104" t="s">
        <v>8</v>
      </c>
      <c r="H10" s="103"/>
      <c r="I10" s="103"/>
      <c r="J10" s="103"/>
      <c r="K10" s="103"/>
      <c r="L10" s="103"/>
      <c r="M10" s="103"/>
      <c r="N10" s="93" t="s">
        <v>9</v>
      </c>
    </row>
    <row r="11" spans="1:14" s="1" customFormat="1" ht="12.75">
      <c r="A11" s="103"/>
      <c r="B11" s="107"/>
      <c r="C11" s="79" t="s">
        <v>10</v>
      </c>
      <c r="D11" s="79" t="s">
        <v>11</v>
      </c>
      <c r="E11" s="80" t="s">
        <v>12</v>
      </c>
      <c r="F11" s="100" t="s">
        <v>45</v>
      </c>
      <c r="G11" s="80" t="s">
        <v>4</v>
      </c>
      <c r="H11" s="98" t="s">
        <v>13</v>
      </c>
      <c r="I11" s="99"/>
      <c r="J11" s="100"/>
      <c r="K11" s="98" t="s">
        <v>14</v>
      </c>
      <c r="L11" s="99"/>
      <c r="M11" s="100"/>
      <c r="N11" s="94"/>
    </row>
    <row r="12" spans="1:14" s="1" customFormat="1" ht="12.75">
      <c r="A12" s="103"/>
      <c r="B12" s="107"/>
      <c r="C12" s="82"/>
      <c r="D12" s="82" t="s">
        <v>15</v>
      </c>
      <c r="E12" s="83" t="s">
        <v>16</v>
      </c>
      <c r="F12" s="100"/>
      <c r="G12" s="83" t="s">
        <v>17</v>
      </c>
      <c r="H12" s="81" t="s">
        <v>18</v>
      </c>
      <c r="I12" s="58" t="s">
        <v>19</v>
      </c>
      <c r="J12" s="58" t="s">
        <v>20</v>
      </c>
      <c r="K12" s="58" t="s">
        <v>18</v>
      </c>
      <c r="L12" s="58" t="s">
        <v>19</v>
      </c>
      <c r="M12" s="58" t="s">
        <v>20</v>
      </c>
      <c r="N12" s="95"/>
    </row>
    <row r="13" spans="1:14" s="33" customFormat="1" ht="12.75">
      <c r="A13" s="30">
        <v>1</v>
      </c>
      <c r="B13" s="30" t="s">
        <v>21</v>
      </c>
      <c r="C13" s="31">
        <v>2</v>
      </c>
      <c r="D13" s="31" t="s">
        <v>120</v>
      </c>
      <c r="E13" s="31"/>
      <c r="F13" s="32">
        <v>16</v>
      </c>
      <c r="G13" s="31">
        <v>60</v>
      </c>
      <c r="H13" s="32">
        <v>10</v>
      </c>
      <c r="I13" s="32">
        <v>20</v>
      </c>
      <c r="J13" s="32">
        <v>0</v>
      </c>
      <c r="K13" s="32">
        <v>15</v>
      </c>
      <c r="L13" s="32">
        <v>15</v>
      </c>
      <c r="M13" s="32">
        <v>0</v>
      </c>
      <c r="N13" s="30" t="s">
        <v>62</v>
      </c>
    </row>
    <row r="14" spans="1:14" s="33" customFormat="1" ht="12.75">
      <c r="A14" s="30">
        <v>2</v>
      </c>
      <c r="B14" s="30" t="s">
        <v>22</v>
      </c>
      <c r="C14" s="32">
        <v>2</v>
      </c>
      <c r="D14" s="31" t="s">
        <v>120</v>
      </c>
      <c r="E14" s="32"/>
      <c r="F14" s="32">
        <v>16</v>
      </c>
      <c r="G14" s="32">
        <v>60</v>
      </c>
      <c r="H14" s="32">
        <v>10</v>
      </c>
      <c r="I14" s="32">
        <v>20</v>
      </c>
      <c r="J14" s="32">
        <v>0</v>
      </c>
      <c r="K14" s="32">
        <v>10</v>
      </c>
      <c r="L14" s="32">
        <v>20</v>
      </c>
      <c r="M14" s="32">
        <v>0</v>
      </c>
      <c r="N14" s="30" t="s">
        <v>61</v>
      </c>
    </row>
    <row r="15" spans="1:14" s="33" customFormat="1" ht="12.75">
      <c r="A15" s="30">
        <v>3</v>
      </c>
      <c r="B15" s="30" t="s">
        <v>25</v>
      </c>
      <c r="C15" s="32">
        <v>1</v>
      </c>
      <c r="D15" s="34"/>
      <c r="E15" s="32"/>
      <c r="F15" s="32">
        <v>6</v>
      </c>
      <c r="G15" s="32">
        <v>30</v>
      </c>
      <c r="H15" s="32">
        <v>30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4</v>
      </c>
      <c r="B16" s="21" t="s">
        <v>63</v>
      </c>
      <c r="C16" s="22">
        <v>2</v>
      </c>
      <c r="D16" s="22"/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30</v>
      </c>
      <c r="L16" s="22">
        <v>0</v>
      </c>
      <c r="M16" s="22">
        <v>0</v>
      </c>
      <c r="N16" s="21"/>
    </row>
    <row r="17" spans="1:14" s="38" customFormat="1" ht="12.75">
      <c r="A17" s="35">
        <v>5</v>
      </c>
      <c r="B17" s="35" t="s">
        <v>64</v>
      </c>
      <c r="C17" s="36">
        <v>2</v>
      </c>
      <c r="D17" s="37"/>
      <c r="E17" s="36"/>
      <c r="F17" s="36">
        <v>2</v>
      </c>
      <c r="G17" s="36">
        <v>9</v>
      </c>
      <c r="H17" s="36">
        <v>0</v>
      </c>
      <c r="I17" s="36">
        <v>0</v>
      </c>
      <c r="J17" s="36">
        <v>0</v>
      </c>
      <c r="K17" s="36">
        <v>9</v>
      </c>
      <c r="L17" s="36">
        <v>0</v>
      </c>
      <c r="M17" s="36">
        <v>0</v>
      </c>
      <c r="N17" s="35"/>
    </row>
    <row r="18" spans="1:14" s="38" customFormat="1" ht="12.75">
      <c r="A18" s="35">
        <v>6</v>
      </c>
      <c r="B18" s="35" t="s">
        <v>26</v>
      </c>
      <c r="C18" s="36"/>
      <c r="D18" s="37">
        <v>2</v>
      </c>
      <c r="E18" s="36"/>
      <c r="F18" s="36">
        <v>2</v>
      </c>
      <c r="G18" s="36">
        <v>30</v>
      </c>
      <c r="H18" s="36">
        <v>0</v>
      </c>
      <c r="I18" s="36">
        <v>0</v>
      </c>
      <c r="J18" s="36">
        <v>0</v>
      </c>
      <c r="K18" s="36">
        <v>30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24</v>
      </c>
      <c r="C19" s="36">
        <v>1</v>
      </c>
      <c r="D19" s="37"/>
      <c r="E19" s="36"/>
      <c r="F19" s="36">
        <v>3</v>
      </c>
      <c r="G19" s="36">
        <v>30</v>
      </c>
      <c r="H19" s="36">
        <v>30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/>
    </row>
    <row r="20" spans="1:14" s="29" customFormat="1" ht="12.75">
      <c r="A20" s="35">
        <v>8</v>
      </c>
      <c r="B20" s="35" t="s">
        <v>23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29" customFormat="1" ht="12.75">
      <c r="A21" s="49">
        <v>9</v>
      </c>
      <c r="B21" s="50" t="s">
        <v>109</v>
      </c>
      <c r="C21" s="51"/>
      <c r="D21" s="51" t="s">
        <v>120</v>
      </c>
      <c r="E21" s="51"/>
      <c r="F21" s="52">
        <v>0</v>
      </c>
      <c r="G21" s="51">
        <v>60</v>
      </c>
      <c r="H21" s="52">
        <v>0</v>
      </c>
      <c r="I21" s="52">
        <v>30</v>
      </c>
      <c r="J21" s="52">
        <v>0</v>
      </c>
      <c r="K21" s="52">
        <v>0</v>
      </c>
      <c r="L21" s="52">
        <v>30</v>
      </c>
      <c r="M21" s="52">
        <v>0</v>
      </c>
      <c r="N21" s="27"/>
    </row>
    <row r="22" spans="1:14" ht="12.75">
      <c r="A22" s="26">
        <v>10</v>
      </c>
      <c r="B22" s="3" t="s">
        <v>68</v>
      </c>
      <c r="C22" s="42"/>
      <c r="D22" s="4">
        <v>2</v>
      </c>
      <c r="E22" s="42"/>
      <c r="F22" s="17">
        <v>1</v>
      </c>
      <c r="G22" s="42">
        <v>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9</v>
      </c>
      <c r="N22" s="27"/>
    </row>
    <row r="23" spans="1:14" ht="12.75">
      <c r="A23" s="26">
        <v>11</v>
      </c>
      <c r="B23" s="26" t="s">
        <v>44</v>
      </c>
      <c r="C23" s="7"/>
      <c r="D23" s="8">
        <v>1</v>
      </c>
      <c r="E23" s="7"/>
      <c r="F23" s="7">
        <v>2</v>
      </c>
      <c r="G23" s="7">
        <v>10</v>
      </c>
      <c r="H23" s="5">
        <v>10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9" customFormat="1" ht="25.5">
      <c r="A24" s="56">
        <v>12</v>
      </c>
      <c r="B24" s="57" t="s">
        <v>119</v>
      </c>
      <c r="C24" s="58">
        <v>1</v>
      </c>
      <c r="D24" s="84">
        <v>1</v>
      </c>
      <c r="E24" s="58"/>
      <c r="F24" s="58">
        <v>4</v>
      </c>
      <c r="G24" s="58">
        <v>18</v>
      </c>
      <c r="H24" s="58">
        <v>12</v>
      </c>
      <c r="I24" s="58">
        <v>6</v>
      </c>
      <c r="J24" s="58">
        <v>0</v>
      </c>
      <c r="K24" s="58">
        <v>0</v>
      </c>
      <c r="L24" s="58">
        <v>0</v>
      </c>
      <c r="M24" s="58">
        <v>0</v>
      </c>
      <c r="N24" s="56"/>
    </row>
    <row r="25" spans="1:14" s="13" customFormat="1" ht="12.75">
      <c r="A25" s="11"/>
      <c r="B25" s="11" t="s">
        <v>27</v>
      </c>
      <c r="C25" s="12">
        <f>COUNT(C13:C24)</f>
        <v>7</v>
      </c>
      <c r="D25" s="11"/>
      <c r="E25" s="11"/>
      <c r="F25" s="12">
        <f aca="true" t="shared" si="0" ref="F25:M25">SUM(F13:F24)</f>
        <v>60</v>
      </c>
      <c r="G25" s="12">
        <f t="shared" si="0"/>
        <v>376</v>
      </c>
      <c r="H25" s="12">
        <f t="shared" si="0"/>
        <v>102</v>
      </c>
      <c r="I25" s="12">
        <f t="shared" si="0"/>
        <v>76</v>
      </c>
      <c r="J25" s="12">
        <f t="shared" si="0"/>
        <v>30</v>
      </c>
      <c r="K25" s="12">
        <f t="shared" si="0"/>
        <v>94</v>
      </c>
      <c r="L25" s="12">
        <f t="shared" si="0"/>
        <v>65</v>
      </c>
      <c r="M25" s="12">
        <f t="shared" si="0"/>
        <v>9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2">
        <f>SUM(H25:J25)</f>
        <v>208</v>
      </c>
      <c r="I26" s="102"/>
      <c r="J26" s="102"/>
      <c r="K26" s="102">
        <f>SUM(K25:M25)</f>
        <v>168</v>
      </c>
      <c r="L26" s="102"/>
      <c r="M26" s="102"/>
      <c r="N26" s="14"/>
    </row>
    <row r="27" spans="1:14" s="13" customFormat="1" ht="12.75">
      <c r="A27" s="14"/>
      <c r="B27" s="18"/>
      <c r="C27" s="19"/>
      <c r="D27" s="19"/>
      <c r="E27" s="19"/>
      <c r="F27" s="19"/>
      <c r="H27" s="70"/>
      <c r="I27" s="70"/>
      <c r="J27" s="70"/>
      <c r="K27" s="70"/>
      <c r="L27" s="70"/>
      <c r="M27" s="70"/>
      <c r="N27" s="14"/>
    </row>
    <row r="28" spans="1:14" s="13" customFormat="1" ht="12.75">
      <c r="A28" s="14"/>
      <c r="B28" s="74" t="s">
        <v>45</v>
      </c>
      <c r="C28" s="19"/>
      <c r="D28" s="19"/>
      <c r="E28" s="19"/>
      <c r="F28" s="74"/>
      <c r="G28" s="75" t="s">
        <v>133</v>
      </c>
      <c r="H28" s="75" t="s">
        <v>134</v>
      </c>
      <c r="I28" s="70"/>
      <c r="J28" s="70"/>
      <c r="K28" s="70"/>
      <c r="L28" s="70"/>
      <c r="M28" s="70"/>
      <c r="N28" s="14"/>
    </row>
    <row r="29" spans="2:8" s="1" customFormat="1" ht="12.75">
      <c r="B29" s="76" t="s">
        <v>54</v>
      </c>
      <c r="C29" s="19"/>
      <c r="D29" s="19"/>
      <c r="E29" s="19"/>
      <c r="F29" s="77">
        <f>SUM(F13:F24)</f>
        <v>60</v>
      </c>
      <c r="G29" s="75">
        <f>+SUM(F13:F15)+F19+F20+F23+F24-16</f>
        <v>33</v>
      </c>
      <c r="H29" s="75">
        <f>F29-G29</f>
        <v>27</v>
      </c>
    </row>
    <row r="30" spans="2:5" ht="12.75">
      <c r="B30" s="91"/>
      <c r="C30" s="92"/>
      <c r="D30" s="92"/>
      <c r="E30" s="92"/>
    </row>
    <row r="31" spans="2:5" ht="12.75">
      <c r="B31" s="91" t="s">
        <v>65</v>
      </c>
      <c r="C31" s="92"/>
      <c r="D31" s="92"/>
      <c r="E31" s="92"/>
    </row>
    <row r="32" spans="2:13" s="40" customFormat="1" ht="12.75">
      <c r="B32" s="40" t="s">
        <v>50</v>
      </c>
      <c r="F32" s="40">
        <f>+SUM(F13:F15)</f>
        <v>38</v>
      </c>
      <c r="G32" s="40">
        <f aca="true" t="shared" si="1" ref="G32:M32">SUM(G13:G15)</f>
        <v>150</v>
      </c>
      <c r="H32" s="40">
        <f t="shared" si="1"/>
        <v>50</v>
      </c>
      <c r="I32" s="40">
        <f t="shared" si="1"/>
        <v>40</v>
      </c>
      <c r="J32" s="40">
        <f t="shared" si="1"/>
        <v>0</v>
      </c>
      <c r="K32" s="40">
        <f t="shared" si="1"/>
        <v>25</v>
      </c>
      <c r="L32" s="40">
        <f t="shared" si="1"/>
        <v>35</v>
      </c>
      <c r="M32" s="40">
        <f t="shared" si="1"/>
        <v>0</v>
      </c>
    </row>
    <row r="33" spans="2:13" s="25" customFormat="1" ht="12.75">
      <c r="B33" s="25" t="s">
        <v>51</v>
      </c>
      <c r="F33" s="25">
        <f>SUM(F16:F16)</f>
        <v>6</v>
      </c>
      <c r="G33" s="25">
        <f>SUM(G16:G16)</f>
        <v>30</v>
      </c>
      <c r="H33" s="25">
        <f aca="true" t="shared" si="2" ref="H33:M33">SUM(H16:H16)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106</v>
      </c>
      <c r="F34" s="41">
        <f>SUM(F17:F19)</f>
        <v>7</v>
      </c>
      <c r="G34" s="41">
        <f>+SUM(G17:G19)</f>
        <v>69</v>
      </c>
      <c r="H34" s="41">
        <f aca="true" t="shared" si="3" ref="H34:M34">+SUM(H17:H19)</f>
        <v>30</v>
      </c>
      <c r="I34" s="41">
        <f t="shared" si="3"/>
        <v>0</v>
      </c>
      <c r="J34" s="41">
        <f t="shared" si="3"/>
        <v>0</v>
      </c>
      <c r="K34" s="41">
        <f t="shared" si="3"/>
        <v>39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SUM(F20:F20)</f>
        <v>2</v>
      </c>
      <c r="G35" s="41">
        <f>SUM(G19:G19)</f>
        <v>30</v>
      </c>
      <c r="H35" s="41">
        <f aca="true" t="shared" si="4" ref="H35:M35">SUM(H19:H19)</f>
        <v>30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1:13" ht="12.75">
      <c r="A36" s="53"/>
      <c r="B36" s="53" t="s">
        <v>114</v>
      </c>
      <c r="C36" s="53"/>
      <c r="D36" s="53"/>
      <c r="E36" s="53"/>
      <c r="F36" s="53">
        <f>SUM(F21:F21)</f>
        <v>0</v>
      </c>
      <c r="G36" s="53">
        <f aca="true" t="shared" si="5" ref="G36:M36">SUM(G21:G21)</f>
        <v>60</v>
      </c>
      <c r="H36" s="53">
        <f t="shared" si="5"/>
        <v>0</v>
      </c>
      <c r="I36" s="53">
        <f t="shared" si="5"/>
        <v>30</v>
      </c>
      <c r="J36" s="53">
        <f t="shared" si="5"/>
        <v>0</v>
      </c>
      <c r="K36" s="53">
        <f t="shared" si="5"/>
        <v>0</v>
      </c>
      <c r="L36" s="53">
        <f t="shared" si="5"/>
        <v>30</v>
      </c>
      <c r="M36" s="53">
        <f t="shared" si="5"/>
        <v>0</v>
      </c>
    </row>
    <row r="37" spans="2:13" ht="12.75">
      <c r="B37" s="45" t="s">
        <v>52</v>
      </c>
      <c r="F37">
        <f>SUM(F32:F36)</f>
        <v>53</v>
      </c>
      <c r="G37">
        <f aca="true" t="shared" si="6" ref="G37:M37">SUM(G32:G36)</f>
        <v>339</v>
      </c>
      <c r="H37">
        <f t="shared" si="6"/>
        <v>110</v>
      </c>
      <c r="I37">
        <f t="shared" si="6"/>
        <v>70</v>
      </c>
      <c r="J37">
        <f t="shared" si="6"/>
        <v>0</v>
      </c>
      <c r="K37">
        <f t="shared" si="6"/>
        <v>94</v>
      </c>
      <c r="L37">
        <f t="shared" si="6"/>
        <v>65</v>
      </c>
      <c r="M37">
        <f t="shared" si="6"/>
        <v>0</v>
      </c>
    </row>
    <row r="46" spans="2:16" ht="12.75">
      <c r="B46" s="15" t="s">
        <v>0</v>
      </c>
      <c r="E46" s="20" t="s">
        <v>39</v>
      </c>
      <c r="F46" s="20" t="s">
        <v>1</v>
      </c>
      <c r="G46" s="20"/>
      <c r="O46" s="15"/>
      <c r="P46" s="15"/>
    </row>
    <row r="47" spans="2:16" ht="12.75">
      <c r="B47" t="s">
        <v>2</v>
      </c>
      <c r="E47" s="71">
        <f>G47/G50</f>
        <v>0.47651006711409394</v>
      </c>
      <c r="F47" s="20" t="s">
        <v>40</v>
      </c>
      <c r="G47" s="20">
        <f>H75+K75</f>
        <v>213</v>
      </c>
      <c r="O47" s="16"/>
      <c r="P47" s="15"/>
    </row>
    <row r="48" spans="2:16" ht="12.75">
      <c r="B48" t="s">
        <v>46</v>
      </c>
      <c r="E48" s="71">
        <f>G48/G50</f>
        <v>0.4809843400447427</v>
      </c>
      <c r="F48" s="20" t="s">
        <v>41</v>
      </c>
      <c r="G48" s="20">
        <f>I75+L75</f>
        <v>215</v>
      </c>
      <c r="O48" s="16"/>
      <c r="P48" s="15"/>
    </row>
    <row r="49" spans="2:16" ht="12.75">
      <c r="B49" t="s">
        <v>28</v>
      </c>
      <c r="E49" s="71">
        <f>G49/G50</f>
        <v>0.042505592841163314</v>
      </c>
      <c r="F49" s="20" t="s">
        <v>42</v>
      </c>
      <c r="G49" s="20">
        <f>J75+M75</f>
        <v>19</v>
      </c>
      <c r="O49" s="16"/>
      <c r="P49" s="15"/>
    </row>
    <row r="50" spans="2:16" ht="12.75">
      <c r="B50" t="s">
        <v>60</v>
      </c>
      <c r="E50" s="71">
        <f>SUM(E47:E49)</f>
        <v>1</v>
      </c>
      <c r="F50" s="20" t="s">
        <v>4</v>
      </c>
      <c r="G50" s="20">
        <f>SUM(G47:G49)</f>
        <v>447</v>
      </c>
      <c r="O50" s="15"/>
      <c r="P50" s="15"/>
    </row>
    <row r="51" ht="12.75">
      <c r="B51" t="s">
        <v>70</v>
      </c>
    </row>
    <row r="52" spans="1:14" ht="12.75" customHeight="1">
      <c r="A52" s="103" t="s">
        <v>34</v>
      </c>
      <c r="B52" s="103" t="s">
        <v>5</v>
      </c>
      <c r="C52" s="104" t="s">
        <v>6</v>
      </c>
      <c r="D52" s="104"/>
      <c r="E52" s="104"/>
      <c r="F52" s="78" t="s">
        <v>47</v>
      </c>
      <c r="G52" s="104" t="s">
        <v>8</v>
      </c>
      <c r="H52" s="103"/>
      <c r="I52" s="103"/>
      <c r="J52" s="103"/>
      <c r="K52" s="103"/>
      <c r="L52" s="103"/>
      <c r="M52" s="103"/>
      <c r="N52" s="93" t="s">
        <v>9</v>
      </c>
    </row>
    <row r="53" spans="1:14" s="1" customFormat="1" ht="12.75">
      <c r="A53" s="103"/>
      <c r="B53" s="107"/>
      <c r="C53" s="79" t="s">
        <v>10</v>
      </c>
      <c r="D53" s="79" t="s">
        <v>11</v>
      </c>
      <c r="E53" s="80" t="s">
        <v>12</v>
      </c>
      <c r="F53" s="100" t="s">
        <v>45</v>
      </c>
      <c r="G53" s="80" t="s">
        <v>4</v>
      </c>
      <c r="H53" s="98" t="s">
        <v>124</v>
      </c>
      <c r="I53" s="99"/>
      <c r="J53" s="100"/>
      <c r="K53" s="98" t="s">
        <v>125</v>
      </c>
      <c r="L53" s="99"/>
      <c r="M53" s="100"/>
      <c r="N53" s="94"/>
    </row>
    <row r="54" spans="1:14" s="1" customFormat="1" ht="12.75">
      <c r="A54" s="103"/>
      <c r="B54" s="107"/>
      <c r="C54" s="82"/>
      <c r="D54" s="82" t="s">
        <v>15</v>
      </c>
      <c r="E54" s="83" t="s">
        <v>16</v>
      </c>
      <c r="F54" s="100"/>
      <c r="G54" s="83" t="s">
        <v>17</v>
      </c>
      <c r="H54" s="81" t="s">
        <v>18</v>
      </c>
      <c r="I54" s="58" t="s">
        <v>19</v>
      </c>
      <c r="J54" s="58" t="s">
        <v>20</v>
      </c>
      <c r="K54" s="58" t="s">
        <v>18</v>
      </c>
      <c r="L54" s="58" t="s">
        <v>19</v>
      </c>
      <c r="M54" s="58" t="s">
        <v>20</v>
      </c>
      <c r="N54" s="95"/>
    </row>
    <row r="55" spans="1:14" s="33" customFormat="1" ht="12.75">
      <c r="A55" s="30">
        <v>1</v>
      </c>
      <c r="B55" s="85" t="s">
        <v>69</v>
      </c>
      <c r="C55" s="31">
        <v>4</v>
      </c>
      <c r="D55" s="31" t="s">
        <v>121</v>
      </c>
      <c r="E55" s="31"/>
      <c r="F55" s="32">
        <v>15</v>
      </c>
      <c r="G55" s="31">
        <v>60</v>
      </c>
      <c r="H55" s="32">
        <v>10</v>
      </c>
      <c r="I55" s="32">
        <v>20</v>
      </c>
      <c r="J55" s="32">
        <v>0</v>
      </c>
      <c r="K55" s="32">
        <v>10</v>
      </c>
      <c r="L55" s="32">
        <v>20</v>
      </c>
      <c r="M55" s="32">
        <v>0</v>
      </c>
      <c r="N55" s="30" t="s">
        <v>140</v>
      </c>
    </row>
    <row r="56" spans="1:14" s="33" customFormat="1" ht="12.75">
      <c r="A56" s="30">
        <v>2</v>
      </c>
      <c r="B56" s="30" t="s">
        <v>29</v>
      </c>
      <c r="C56" s="32">
        <v>3</v>
      </c>
      <c r="D56" s="31">
        <v>3</v>
      </c>
      <c r="E56" s="32"/>
      <c r="F56" s="32">
        <v>5</v>
      </c>
      <c r="G56" s="32">
        <v>30</v>
      </c>
      <c r="H56" s="32">
        <v>10</v>
      </c>
      <c r="I56" s="32">
        <v>10</v>
      </c>
      <c r="J56" s="32">
        <v>10</v>
      </c>
      <c r="K56" s="32">
        <v>0</v>
      </c>
      <c r="L56" s="32">
        <v>0</v>
      </c>
      <c r="M56" s="32">
        <v>0</v>
      </c>
      <c r="N56" s="30"/>
    </row>
    <row r="57" spans="1:14" s="33" customFormat="1" ht="12.75">
      <c r="A57" s="30">
        <v>3</v>
      </c>
      <c r="B57" s="30" t="s">
        <v>67</v>
      </c>
      <c r="C57" s="32">
        <v>4</v>
      </c>
      <c r="D57" s="31">
        <v>4</v>
      </c>
      <c r="E57" s="32"/>
      <c r="F57" s="32">
        <v>5</v>
      </c>
      <c r="G57" s="32">
        <v>30</v>
      </c>
      <c r="H57" s="32">
        <v>0</v>
      </c>
      <c r="I57" s="32">
        <v>0</v>
      </c>
      <c r="J57" s="32">
        <v>0</v>
      </c>
      <c r="K57" s="32">
        <v>10</v>
      </c>
      <c r="L57" s="32">
        <v>20</v>
      </c>
      <c r="M57" s="32">
        <v>0</v>
      </c>
      <c r="N57" s="30"/>
    </row>
    <row r="58" spans="1:14" s="33" customFormat="1" ht="12.75">
      <c r="A58" s="30">
        <v>4</v>
      </c>
      <c r="B58" s="30" t="s">
        <v>66</v>
      </c>
      <c r="C58" s="32">
        <v>3</v>
      </c>
      <c r="D58" s="32"/>
      <c r="E58" s="32"/>
      <c r="F58" s="32">
        <v>4</v>
      </c>
      <c r="G58" s="32">
        <v>30</v>
      </c>
      <c r="H58" s="32">
        <v>30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0"/>
    </row>
    <row r="59" spans="1:14" s="24" customFormat="1" ht="12.75">
      <c r="A59" s="21">
        <v>5</v>
      </c>
      <c r="B59" s="21" t="s">
        <v>87</v>
      </c>
      <c r="C59" s="22">
        <v>3</v>
      </c>
      <c r="D59" s="22">
        <v>3</v>
      </c>
      <c r="E59" s="22"/>
      <c r="F59" s="22">
        <v>4</v>
      </c>
      <c r="G59" s="22">
        <v>30</v>
      </c>
      <c r="H59" s="22">
        <v>20</v>
      </c>
      <c r="I59" s="22">
        <v>10</v>
      </c>
      <c r="J59" s="22">
        <v>0</v>
      </c>
      <c r="K59" s="22">
        <v>0</v>
      </c>
      <c r="L59" s="22">
        <v>0</v>
      </c>
      <c r="M59" s="22">
        <v>0</v>
      </c>
      <c r="N59" s="21"/>
    </row>
    <row r="60" spans="1:14" s="24" customFormat="1" ht="12.75">
      <c r="A60" s="21">
        <v>6</v>
      </c>
      <c r="B60" s="21" t="s">
        <v>113</v>
      </c>
      <c r="C60" s="22">
        <v>4</v>
      </c>
      <c r="D60" s="22"/>
      <c r="E60" s="22"/>
      <c r="F60" s="22">
        <v>3</v>
      </c>
      <c r="G60" s="22">
        <v>30</v>
      </c>
      <c r="H60" s="23">
        <v>0</v>
      </c>
      <c r="I60" s="23">
        <v>0</v>
      </c>
      <c r="J60" s="23">
        <v>0</v>
      </c>
      <c r="K60" s="23">
        <v>30</v>
      </c>
      <c r="L60" s="23">
        <v>0</v>
      </c>
      <c r="M60" s="23">
        <v>0</v>
      </c>
      <c r="N60" s="21"/>
    </row>
    <row r="61" spans="1:14" s="38" customFormat="1" ht="12.75">
      <c r="A61" s="35">
        <v>7</v>
      </c>
      <c r="B61" s="35" t="s">
        <v>31</v>
      </c>
      <c r="C61" s="36"/>
      <c r="D61" s="37"/>
      <c r="E61" s="36">
        <v>4</v>
      </c>
      <c r="F61" s="36">
        <v>1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5" t="s">
        <v>32</v>
      </c>
    </row>
    <row r="62" spans="1:14" s="41" customFormat="1" ht="12.75">
      <c r="A62" s="27">
        <v>8</v>
      </c>
      <c r="B62" s="27" t="s">
        <v>30</v>
      </c>
      <c r="C62" s="17"/>
      <c r="D62" s="42"/>
      <c r="E62" s="17">
        <v>4</v>
      </c>
      <c r="F62" s="17">
        <v>0</v>
      </c>
      <c r="G62" s="17">
        <v>15</v>
      </c>
      <c r="H62" s="28">
        <v>0</v>
      </c>
      <c r="I62" s="28">
        <v>0</v>
      </c>
      <c r="J62" s="28">
        <v>0</v>
      </c>
      <c r="K62" s="28">
        <v>0</v>
      </c>
      <c r="L62" s="28">
        <v>15</v>
      </c>
      <c r="M62" s="28">
        <v>0</v>
      </c>
      <c r="N62" s="35"/>
    </row>
    <row r="63" spans="1:14" s="29" customFormat="1" ht="12.75">
      <c r="A63" s="49">
        <v>9</v>
      </c>
      <c r="B63" s="50" t="s">
        <v>109</v>
      </c>
      <c r="C63" s="51">
        <v>4</v>
      </c>
      <c r="D63" s="51" t="s">
        <v>121</v>
      </c>
      <c r="E63" s="51"/>
      <c r="F63" s="52">
        <v>5</v>
      </c>
      <c r="G63" s="51">
        <v>60</v>
      </c>
      <c r="H63" s="52">
        <v>0</v>
      </c>
      <c r="I63" s="52">
        <v>30</v>
      </c>
      <c r="J63" s="52">
        <v>0</v>
      </c>
      <c r="K63" s="52">
        <v>0</v>
      </c>
      <c r="L63" s="52">
        <v>30</v>
      </c>
      <c r="M63" s="52">
        <v>0</v>
      </c>
      <c r="N63" s="49" t="s">
        <v>141</v>
      </c>
    </row>
    <row r="64" spans="1:14" s="1" customFormat="1" ht="12.75">
      <c r="A64" s="3">
        <v>10</v>
      </c>
      <c r="B64" s="3" t="s">
        <v>89</v>
      </c>
      <c r="C64" s="2"/>
      <c r="D64" s="4">
        <v>3</v>
      </c>
      <c r="E64" s="2"/>
      <c r="F64" s="2">
        <v>1</v>
      </c>
      <c r="G64" s="2">
        <v>9</v>
      </c>
      <c r="H64" s="2">
        <v>0</v>
      </c>
      <c r="I64" s="2">
        <v>0</v>
      </c>
      <c r="J64" s="2">
        <v>9</v>
      </c>
      <c r="K64" s="2">
        <v>0</v>
      </c>
      <c r="L64" s="2">
        <v>0</v>
      </c>
      <c r="M64" s="2">
        <v>0</v>
      </c>
      <c r="N64" s="3"/>
    </row>
    <row r="65" spans="1:14" s="1" customFormat="1" ht="12.75">
      <c r="A65" s="3"/>
      <c r="B65" s="3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3"/>
    </row>
    <row r="66" spans="1:14" s="1" customFormat="1" ht="12.75">
      <c r="A66" s="3"/>
      <c r="B66" s="46" t="s">
        <v>53</v>
      </c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3"/>
    </row>
    <row r="67" spans="1:14" s="1" customFormat="1" ht="12.75">
      <c r="A67" s="3">
        <v>11</v>
      </c>
      <c r="B67" s="3" t="s">
        <v>72</v>
      </c>
      <c r="C67" s="2">
        <v>3</v>
      </c>
      <c r="D67" s="2">
        <v>3</v>
      </c>
      <c r="E67" s="2"/>
      <c r="F67" s="2">
        <v>4</v>
      </c>
      <c r="G67" s="2">
        <v>27</v>
      </c>
      <c r="H67" s="5">
        <v>18</v>
      </c>
      <c r="I67" s="5">
        <v>9</v>
      </c>
      <c r="J67" s="5">
        <v>0</v>
      </c>
      <c r="K67" s="5">
        <v>0</v>
      </c>
      <c r="L67" s="5">
        <v>0</v>
      </c>
      <c r="M67" s="5">
        <v>0</v>
      </c>
      <c r="N67" s="3"/>
    </row>
    <row r="68" spans="1:14" s="1" customFormat="1" ht="12.75">
      <c r="A68" s="3">
        <v>12</v>
      </c>
      <c r="B68" s="3" t="s">
        <v>73</v>
      </c>
      <c r="C68" s="2"/>
      <c r="D68" s="2">
        <v>3</v>
      </c>
      <c r="E68" s="2"/>
      <c r="F68" s="2">
        <v>2</v>
      </c>
      <c r="G68" s="2">
        <v>9</v>
      </c>
      <c r="H68" s="5">
        <v>9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"/>
    </row>
    <row r="69" spans="1:14" s="24" customFormat="1" ht="12.75">
      <c r="A69" s="27">
        <v>13</v>
      </c>
      <c r="B69" s="3" t="s">
        <v>74</v>
      </c>
      <c r="C69" s="17"/>
      <c r="D69" s="2">
        <v>3</v>
      </c>
      <c r="E69" s="17"/>
      <c r="F69" s="17">
        <v>2</v>
      </c>
      <c r="G69" s="17">
        <v>9</v>
      </c>
      <c r="H69" s="28">
        <v>9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"/>
    </row>
    <row r="70" spans="1:14" s="29" customFormat="1" ht="12.75">
      <c r="A70" s="27">
        <v>14</v>
      </c>
      <c r="B70" s="3" t="s">
        <v>75</v>
      </c>
      <c r="C70" s="17"/>
      <c r="D70" s="2">
        <v>4</v>
      </c>
      <c r="E70" s="17"/>
      <c r="F70" s="17">
        <v>3</v>
      </c>
      <c r="G70" s="17">
        <v>44</v>
      </c>
      <c r="H70" s="28">
        <v>0</v>
      </c>
      <c r="I70" s="28">
        <v>0</v>
      </c>
      <c r="J70" s="28">
        <v>0</v>
      </c>
      <c r="K70" s="28">
        <v>20</v>
      </c>
      <c r="L70" s="28">
        <v>24</v>
      </c>
      <c r="M70" s="28">
        <v>0</v>
      </c>
      <c r="N70" s="3"/>
    </row>
    <row r="71" spans="1:14" s="29" customFormat="1" ht="12.75">
      <c r="A71" s="27">
        <v>15</v>
      </c>
      <c r="B71" s="3" t="s">
        <v>131</v>
      </c>
      <c r="C71" s="17"/>
      <c r="D71" s="2">
        <v>3</v>
      </c>
      <c r="E71" s="17"/>
      <c r="F71" s="17">
        <v>1</v>
      </c>
      <c r="G71" s="17">
        <v>10</v>
      </c>
      <c r="H71" s="28">
        <v>10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"/>
    </row>
    <row r="72" spans="1:14" s="1" customFormat="1" ht="12.75">
      <c r="A72" s="3">
        <v>16</v>
      </c>
      <c r="B72" s="3" t="s">
        <v>71</v>
      </c>
      <c r="C72" s="2"/>
      <c r="D72" s="2">
        <v>4</v>
      </c>
      <c r="E72" s="2"/>
      <c r="F72" s="2">
        <v>1</v>
      </c>
      <c r="G72" s="2">
        <v>18</v>
      </c>
      <c r="H72" s="5">
        <v>0</v>
      </c>
      <c r="I72" s="5">
        <v>0</v>
      </c>
      <c r="J72" s="5">
        <v>0</v>
      </c>
      <c r="K72" s="5">
        <v>9</v>
      </c>
      <c r="L72" s="5">
        <v>9</v>
      </c>
      <c r="M72" s="5">
        <v>0</v>
      </c>
      <c r="N72" s="3"/>
    </row>
    <row r="73" spans="1:14" s="1" customFormat="1" ht="12.75">
      <c r="A73" s="3">
        <v>17</v>
      </c>
      <c r="B73" s="3" t="s">
        <v>76</v>
      </c>
      <c r="C73" s="2"/>
      <c r="D73" s="2">
        <v>4</v>
      </c>
      <c r="E73" s="2"/>
      <c r="F73" s="2">
        <v>2</v>
      </c>
      <c r="G73" s="2">
        <v>18</v>
      </c>
      <c r="H73" s="5">
        <v>0</v>
      </c>
      <c r="I73" s="5">
        <v>0</v>
      </c>
      <c r="J73" s="5">
        <v>0</v>
      </c>
      <c r="K73" s="5">
        <v>9</v>
      </c>
      <c r="L73" s="5">
        <v>9</v>
      </c>
      <c r="M73" s="5">
        <v>0</v>
      </c>
      <c r="N73" s="3"/>
    </row>
    <row r="74" spans="1:14" s="1" customFormat="1" ht="12.75">
      <c r="A74" s="3">
        <v>18</v>
      </c>
      <c r="B74" s="3" t="s">
        <v>77</v>
      </c>
      <c r="C74" s="2"/>
      <c r="D74" s="2">
        <v>4</v>
      </c>
      <c r="E74" s="2"/>
      <c r="F74" s="2">
        <v>2</v>
      </c>
      <c r="G74" s="2">
        <v>18</v>
      </c>
      <c r="H74" s="5">
        <v>0</v>
      </c>
      <c r="I74" s="5">
        <v>0</v>
      </c>
      <c r="J74" s="5">
        <v>0</v>
      </c>
      <c r="K74" s="5">
        <v>9</v>
      </c>
      <c r="L74" s="5">
        <v>9</v>
      </c>
      <c r="M74" s="5">
        <v>0</v>
      </c>
      <c r="N74" s="3"/>
    </row>
    <row r="75" spans="1:14" s="13" customFormat="1" ht="12.75">
      <c r="A75" s="11"/>
      <c r="B75" s="11" t="s">
        <v>27</v>
      </c>
      <c r="C75" s="12">
        <f>COUNT(C55:C74)</f>
        <v>8</v>
      </c>
      <c r="D75" s="12"/>
      <c r="E75" s="11"/>
      <c r="F75" s="12">
        <f aca="true" t="shared" si="7" ref="F75:M75">SUM(F55:F74)</f>
        <v>60</v>
      </c>
      <c r="G75" s="12">
        <f t="shared" si="7"/>
        <v>447</v>
      </c>
      <c r="H75" s="12">
        <f t="shared" si="7"/>
        <v>116</v>
      </c>
      <c r="I75" s="12">
        <f t="shared" si="7"/>
        <v>79</v>
      </c>
      <c r="J75" s="12">
        <f t="shared" si="7"/>
        <v>19</v>
      </c>
      <c r="K75" s="12">
        <f t="shared" si="7"/>
        <v>97</v>
      </c>
      <c r="L75" s="12">
        <f t="shared" si="7"/>
        <v>136</v>
      </c>
      <c r="M75" s="12">
        <f t="shared" si="7"/>
        <v>0</v>
      </c>
      <c r="N75" s="11"/>
    </row>
    <row r="76" spans="1:14" s="1" customFormat="1" ht="12.75">
      <c r="A76" s="29"/>
      <c r="B76" s="18" t="s">
        <v>48</v>
      </c>
      <c r="C76" s="19"/>
      <c r="D76" s="19"/>
      <c r="E76" s="19"/>
      <c r="F76" s="13"/>
      <c r="G76" s="102">
        <f>SUM(H75:J75)</f>
        <v>214</v>
      </c>
      <c r="H76" s="102"/>
      <c r="I76" s="102"/>
      <c r="J76" s="102">
        <f>SUM(K75:M75)</f>
        <v>233</v>
      </c>
      <c r="K76" s="102"/>
      <c r="L76" s="102"/>
      <c r="M76" s="10"/>
      <c r="N76" s="9"/>
    </row>
    <row r="77" spans="1:14" s="1" customFormat="1" ht="12.75">
      <c r="A77" s="29"/>
      <c r="B77" s="18"/>
      <c r="C77" s="19"/>
      <c r="D77" s="19"/>
      <c r="E77" s="19"/>
      <c r="F77" s="13"/>
      <c r="G77" s="70"/>
      <c r="H77" s="70"/>
      <c r="I77" s="70"/>
      <c r="J77" s="70"/>
      <c r="K77" s="70"/>
      <c r="L77" s="70"/>
      <c r="M77" s="10"/>
      <c r="N77" s="9"/>
    </row>
    <row r="78" spans="1:14" s="1" customFormat="1" ht="12.75">
      <c r="A78" s="29"/>
      <c r="B78" s="74" t="s">
        <v>45</v>
      </c>
      <c r="C78" s="19"/>
      <c r="D78" s="19"/>
      <c r="E78" s="19"/>
      <c r="F78" s="74">
        <f>SUM(F55:F74)</f>
        <v>60</v>
      </c>
      <c r="G78" s="75" t="s">
        <v>135</v>
      </c>
      <c r="H78" s="75" t="s">
        <v>136</v>
      </c>
      <c r="I78" s="70"/>
      <c r="J78" s="70"/>
      <c r="K78" s="70"/>
      <c r="L78" s="70"/>
      <c r="M78" s="10"/>
      <c r="N78" s="9"/>
    </row>
    <row r="79" spans="1:14" s="1" customFormat="1" ht="12.75">
      <c r="A79" s="29"/>
      <c r="B79" s="76" t="s">
        <v>54</v>
      </c>
      <c r="C79" s="19"/>
      <c r="D79" s="19"/>
      <c r="E79" s="19"/>
      <c r="F79" s="77">
        <f>SUM(F55:F64)</f>
        <v>43</v>
      </c>
      <c r="G79" s="75">
        <f>+F55+F56+F58+F59+F64-9</f>
        <v>20</v>
      </c>
      <c r="H79" s="75">
        <f>F79-G79</f>
        <v>23</v>
      </c>
      <c r="I79" s="70"/>
      <c r="J79" s="70"/>
      <c r="K79" s="70"/>
      <c r="L79" s="70"/>
      <c r="M79" s="10"/>
      <c r="N79" s="9"/>
    </row>
    <row r="80" spans="1:14" s="1" customFormat="1" ht="12.75">
      <c r="A80" s="29"/>
      <c r="B80" s="76" t="s">
        <v>137</v>
      </c>
      <c r="C80" s="19"/>
      <c r="D80" s="19"/>
      <c r="E80" s="19"/>
      <c r="F80" s="77">
        <f>SUM(F67:F74)</f>
        <v>17</v>
      </c>
      <c r="G80" s="75">
        <f>+F67+F68+F69+F71</f>
        <v>9</v>
      </c>
      <c r="H80" s="75">
        <f>F80-G80</f>
        <v>8</v>
      </c>
      <c r="I80" s="70"/>
      <c r="J80" s="70"/>
      <c r="K80" s="70"/>
      <c r="L80" s="70"/>
      <c r="M80" s="10"/>
      <c r="N80" s="9"/>
    </row>
    <row r="81" spans="7:8" ht="12.75">
      <c r="G81" s="74">
        <f>SUM(G79:G80)</f>
        <v>29</v>
      </c>
      <c r="H81" s="74">
        <f>SUM(H79:H80)</f>
        <v>31</v>
      </c>
    </row>
    <row r="82" spans="2:5" ht="12.75">
      <c r="B82" s="91" t="s">
        <v>65</v>
      </c>
      <c r="C82" s="92"/>
      <c r="D82" s="92"/>
      <c r="E82" s="92"/>
    </row>
    <row r="83" spans="2:13" s="40" customFormat="1" ht="12.75">
      <c r="B83" s="40" t="s">
        <v>50</v>
      </c>
      <c r="F83" s="40">
        <f>+SUM(F55:F58)</f>
        <v>29</v>
      </c>
      <c r="G83" s="40">
        <f>SUM(G55:G58)</f>
        <v>150</v>
      </c>
      <c r="H83" s="40">
        <f aca="true" t="shared" si="8" ref="H83:M83">SUM(H55:H58)</f>
        <v>50</v>
      </c>
      <c r="I83" s="40">
        <f t="shared" si="8"/>
        <v>30</v>
      </c>
      <c r="J83" s="40">
        <f t="shared" si="8"/>
        <v>10</v>
      </c>
      <c r="K83" s="40">
        <f t="shared" si="8"/>
        <v>20</v>
      </c>
      <c r="L83" s="40">
        <f t="shared" si="8"/>
        <v>40</v>
      </c>
      <c r="M83" s="40">
        <f t="shared" si="8"/>
        <v>0</v>
      </c>
    </row>
    <row r="84" spans="2:13" s="25" customFormat="1" ht="12.75">
      <c r="B84" s="25" t="s">
        <v>51</v>
      </c>
      <c r="F84" s="25">
        <f>SUM(F59:F60)</f>
        <v>7</v>
      </c>
      <c r="G84" s="25">
        <f>SUM(G59:G60)</f>
        <v>60</v>
      </c>
      <c r="H84" s="25">
        <f aca="true" t="shared" si="9" ref="H84:M84">SUM(H59:H60)</f>
        <v>20</v>
      </c>
      <c r="I84" s="25">
        <f t="shared" si="9"/>
        <v>10</v>
      </c>
      <c r="J84" s="25">
        <f t="shared" si="9"/>
        <v>0</v>
      </c>
      <c r="K84" s="25">
        <f t="shared" si="9"/>
        <v>30</v>
      </c>
      <c r="L84" s="25">
        <f t="shared" si="9"/>
        <v>0</v>
      </c>
      <c r="M84" s="25">
        <f t="shared" si="9"/>
        <v>0</v>
      </c>
    </row>
    <row r="85" spans="2:13" s="41" customFormat="1" ht="12.75">
      <c r="B85" s="41" t="s">
        <v>31</v>
      </c>
      <c r="F85" s="41">
        <f>SUM(F61:F61)</f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</row>
    <row r="86" spans="2:13" s="41" customFormat="1" ht="12.75">
      <c r="B86" s="41" t="s">
        <v>114</v>
      </c>
      <c r="F86" s="41">
        <f>SUM(F63:F63)</f>
        <v>5</v>
      </c>
      <c r="G86" s="41">
        <f aca="true" t="shared" si="10" ref="G86:M86">SUM(G63:G63)</f>
        <v>60</v>
      </c>
      <c r="H86" s="41">
        <f t="shared" si="10"/>
        <v>0</v>
      </c>
      <c r="I86" s="41">
        <f t="shared" si="10"/>
        <v>30</v>
      </c>
      <c r="J86" s="41">
        <f t="shared" si="10"/>
        <v>0</v>
      </c>
      <c r="K86" s="41">
        <f t="shared" si="10"/>
        <v>0</v>
      </c>
      <c r="L86" s="41">
        <f t="shared" si="10"/>
        <v>30</v>
      </c>
      <c r="M86" s="41">
        <f t="shared" si="10"/>
        <v>0</v>
      </c>
    </row>
    <row r="87" spans="2:13" ht="12.75">
      <c r="B87" s="45" t="s">
        <v>52</v>
      </c>
      <c r="F87">
        <f>SUM(F83:F86)</f>
        <v>42</v>
      </c>
      <c r="G87">
        <f aca="true" t="shared" si="11" ref="G87:M87">SUM(G83:G86)</f>
        <v>270</v>
      </c>
      <c r="H87">
        <f t="shared" si="11"/>
        <v>70</v>
      </c>
      <c r="I87">
        <f t="shared" si="11"/>
        <v>70</v>
      </c>
      <c r="J87">
        <f t="shared" si="11"/>
        <v>10</v>
      </c>
      <c r="K87">
        <f t="shared" si="11"/>
        <v>50</v>
      </c>
      <c r="L87">
        <f t="shared" si="11"/>
        <v>70</v>
      </c>
      <c r="M87">
        <f t="shared" si="11"/>
        <v>0</v>
      </c>
    </row>
    <row r="89" spans="2:13" ht="12.75">
      <c r="B89" s="15" t="s">
        <v>0</v>
      </c>
      <c r="D89" s="15"/>
      <c r="E89" s="20" t="s">
        <v>39</v>
      </c>
      <c r="F89" s="20" t="s">
        <v>1</v>
      </c>
      <c r="G89" s="20"/>
      <c r="H89" s="15"/>
      <c r="I89" s="15"/>
      <c r="J89" s="15"/>
      <c r="K89" s="15"/>
      <c r="L89" s="15"/>
      <c r="M89" s="15"/>
    </row>
    <row r="90" spans="2:13" ht="12.75">
      <c r="B90" t="s">
        <v>2</v>
      </c>
      <c r="D90" s="16"/>
      <c r="E90" s="71">
        <f>G90/G93</f>
        <v>0.417910447761194</v>
      </c>
      <c r="F90" s="20" t="s">
        <v>40</v>
      </c>
      <c r="G90" s="20">
        <f>H119+K119</f>
        <v>168</v>
      </c>
      <c r="H90" s="15"/>
      <c r="I90" s="15"/>
      <c r="J90" s="15"/>
      <c r="K90" s="15"/>
      <c r="L90" s="15"/>
      <c r="M90" s="15"/>
    </row>
    <row r="91" spans="2:13" ht="12.75">
      <c r="B91" t="s">
        <v>59</v>
      </c>
      <c r="D91" s="16"/>
      <c r="E91" s="71">
        <f>G91/G93</f>
        <v>0.4253731343283582</v>
      </c>
      <c r="F91" s="20" t="s">
        <v>41</v>
      </c>
      <c r="G91" s="20">
        <f>I119+L119</f>
        <v>171</v>
      </c>
      <c r="H91" s="15"/>
      <c r="I91" s="15"/>
      <c r="J91" s="15"/>
      <c r="K91" s="15"/>
      <c r="L91" s="15"/>
      <c r="M91" s="15"/>
    </row>
    <row r="92" spans="2:13" ht="12.75">
      <c r="B92" t="s">
        <v>33</v>
      </c>
      <c r="D92" s="16"/>
      <c r="E92" s="71">
        <f>G92/G93</f>
        <v>0.15671641791044777</v>
      </c>
      <c r="F92" s="20" t="s">
        <v>42</v>
      </c>
      <c r="G92" s="20">
        <f>J119+M119</f>
        <v>63</v>
      </c>
      <c r="H92" s="15"/>
      <c r="I92" s="15"/>
      <c r="J92" s="15"/>
      <c r="K92" s="15"/>
      <c r="L92" s="15"/>
      <c r="M92" s="15"/>
    </row>
    <row r="93" spans="2:13" ht="12.75">
      <c r="B93" t="s">
        <v>60</v>
      </c>
      <c r="D93" s="15"/>
      <c r="E93" s="71">
        <f>SUM(E90:E92)</f>
        <v>1</v>
      </c>
      <c r="F93" s="20" t="s">
        <v>4</v>
      </c>
      <c r="G93" s="20">
        <f>SUM(G90:G92)</f>
        <v>402</v>
      </c>
      <c r="H93" s="15"/>
      <c r="I93" s="15"/>
      <c r="J93" s="15"/>
      <c r="K93" s="15"/>
      <c r="L93" s="15"/>
      <c r="M93" s="15"/>
    </row>
    <row r="94" ht="12.75">
      <c r="B94" t="s">
        <v>70</v>
      </c>
    </row>
    <row r="95" spans="1:14" ht="12.75" customHeight="1">
      <c r="A95" s="103" t="s">
        <v>34</v>
      </c>
      <c r="B95" s="104" t="s">
        <v>5</v>
      </c>
      <c r="C95" s="107" t="s">
        <v>6</v>
      </c>
      <c r="D95" s="108"/>
      <c r="E95" s="109"/>
      <c r="F95" s="78" t="s">
        <v>7</v>
      </c>
      <c r="G95" s="107" t="s">
        <v>8</v>
      </c>
      <c r="H95" s="108"/>
      <c r="I95" s="108"/>
      <c r="J95" s="108"/>
      <c r="K95" s="108"/>
      <c r="L95" s="108"/>
      <c r="M95" s="109"/>
      <c r="N95" s="93" t="s">
        <v>9</v>
      </c>
    </row>
    <row r="96" spans="1:14" s="1" customFormat="1" ht="12.75">
      <c r="A96" s="103"/>
      <c r="B96" s="105"/>
      <c r="C96" s="79" t="s">
        <v>10</v>
      </c>
      <c r="D96" s="79" t="s">
        <v>11</v>
      </c>
      <c r="E96" s="80" t="s">
        <v>12</v>
      </c>
      <c r="F96" s="96" t="s">
        <v>45</v>
      </c>
      <c r="G96" s="80" t="s">
        <v>4</v>
      </c>
      <c r="H96" s="98" t="s">
        <v>126</v>
      </c>
      <c r="I96" s="99"/>
      <c r="J96" s="100"/>
      <c r="K96" s="98" t="s">
        <v>127</v>
      </c>
      <c r="L96" s="99"/>
      <c r="M96" s="100"/>
      <c r="N96" s="94"/>
    </row>
    <row r="97" spans="1:14" s="1" customFormat="1" ht="12.75">
      <c r="A97" s="103"/>
      <c r="B97" s="106"/>
      <c r="C97" s="82"/>
      <c r="D97" s="82" t="s">
        <v>15</v>
      </c>
      <c r="E97" s="83" t="s">
        <v>16</v>
      </c>
      <c r="F97" s="97"/>
      <c r="G97" s="83" t="s">
        <v>17</v>
      </c>
      <c r="H97" s="81" t="s">
        <v>18</v>
      </c>
      <c r="I97" s="58" t="s">
        <v>19</v>
      </c>
      <c r="J97" s="58" t="s">
        <v>20</v>
      </c>
      <c r="K97" s="58" t="s">
        <v>18</v>
      </c>
      <c r="L97" s="58" t="s">
        <v>19</v>
      </c>
      <c r="M97" s="58" t="s">
        <v>20</v>
      </c>
      <c r="N97" s="95"/>
    </row>
    <row r="98" spans="1:14" s="88" customFormat="1" ht="12.75">
      <c r="A98" s="85">
        <v>1</v>
      </c>
      <c r="B98" s="85" t="s">
        <v>84</v>
      </c>
      <c r="C98" s="86">
        <v>5</v>
      </c>
      <c r="D98" s="86">
        <v>5</v>
      </c>
      <c r="E98" s="86"/>
      <c r="F98" s="87">
        <v>5</v>
      </c>
      <c r="G98" s="86">
        <v>30</v>
      </c>
      <c r="H98" s="87">
        <v>10</v>
      </c>
      <c r="I98" s="87">
        <v>10</v>
      </c>
      <c r="J98" s="87">
        <v>10</v>
      </c>
      <c r="K98" s="87">
        <v>0</v>
      </c>
      <c r="L98" s="87">
        <v>0</v>
      </c>
      <c r="M98" s="87">
        <v>0</v>
      </c>
      <c r="N98" s="85"/>
    </row>
    <row r="99" spans="1:14" s="88" customFormat="1" ht="12.75">
      <c r="A99" s="85">
        <v>2</v>
      </c>
      <c r="B99" s="85" t="s">
        <v>36</v>
      </c>
      <c r="C99" s="87">
        <v>6</v>
      </c>
      <c r="D99" s="86">
        <v>6</v>
      </c>
      <c r="E99" s="87"/>
      <c r="F99" s="87">
        <v>5</v>
      </c>
      <c r="G99" s="87">
        <v>30</v>
      </c>
      <c r="H99" s="87">
        <v>0</v>
      </c>
      <c r="I99" s="87">
        <v>0</v>
      </c>
      <c r="J99" s="87">
        <v>0</v>
      </c>
      <c r="K99" s="87">
        <v>15</v>
      </c>
      <c r="L99" s="87">
        <v>15</v>
      </c>
      <c r="M99" s="87">
        <v>0</v>
      </c>
      <c r="N99" s="85"/>
    </row>
    <row r="100" spans="1:14" s="24" customFormat="1" ht="12.75">
      <c r="A100" s="21">
        <v>3</v>
      </c>
      <c r="B100" s="44" t="s">
        <v>49</v>
      </c>
      <c r="C100" s="43">
        <v>5</v>
      </c>
      <c r="D100" s="43">
        <v>5</v>
      </c>
      <c r="E100" s="43"/>
      <c r="F100" s="22">
        <v>4</v>
      </c>
      <c r="G100" s="43">
        <v>30</v>
      </c>
      <c r="H100" s="22">
        <v>10</v>
      </c>
      <c r="I100" s="22">
        <v>20</v>
      </c>
      <c r="J100" s="22">
        <v>0</v>
      </c>
      <c r="K100" s="22">
        <v>0</v>
      </c>
      <c r="L100" s="22">
        <v>0</v>
      </c>
      <c r="M100" s="22">
        <v>0</v>
      </c>
      <c r="N100" s="21"/>
    </row>
    <row r="101" spans="1:14" s="24" customFormat="1" ht="12.75">
      <c r="A101" s="21">
        <v>4</v>
      </c>
      <c r="B101" s="21" t="s">
        <v>85</v>
      </c>
      <c r="C101" s="43">
        <v>6</v>
      </c>
      <c r="D101" s="43">
        <v>6</v>
      </c>
      <c r="E101" s="43"/>
      <c r="F101" s="22">
        <v>3</v>
      </c>
      <c r="G101" s="43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15</v>
      </c>
      <c r="M101" s="22">
        <v>0</v>
      </c>
      <c r="N101" s="21"/>
    </row>
    <row r="102" spans="1:14" s="24" customFormat="1" ht="12.75">
      <c r="A102" s="21">
        <v>5</v>
      </c>
      <c r="B102" s="21" t="s">
        <v>86</v>
      </c>
      <c r="C102" s="22">
        <v>6</v>
      </c>
      <c r="D102" s="43">
        <v>6</v>
      </c>
      <c r="E102" s="22"/>
      <c r="F102" s="22">
        <v>3</v>
      </c>
      <c r="G102" s="22">
        <v>30</v>
      </c>
      <c r="H102" s="22">
        <v>0</v>
      </c>
      <c r="I102" s="22">
        <v>0</v>
      </c>
      <c r="J102" s="22">
        <v>0</v>
      </c>
      <c r="K102" s="22">
        <v>15</v>
      </c>
      <c r="L102" s="22">
        <v>15</v>
      </c>
      <c r="M102" s="22">
        <v>0</v>
      </c>
      <c r="N102" s="21"/>
    </row>
    <row r="103" spans="1:14" s="68" customFormat="1" ht="12.75">
      <c r="A103" s="65">
        <v>6</v>
      </c>
      <c r="B103" s="65" t="s">
        <v>132</v>
      </c>
      <c r="C103" s="66">
        <v>5</v>
      </c>
      <c r="D103" s="66">
        <v>5</v>
      </c>
      <c r="E103" s="66"/>
      <c r="F103" s="67">
        <v>3</v>
      </c>
      <c r="G103" s="66">
        <v>26</v>
      </c>
      <c r="H103" s="67">
        <v>14</v>
      </c>
      <c r="I103" s="67">
        <v>12</v>
      </c>
      <c r="J103" s="67">
        <v>0</v>
      </c>
      <c r="K103" s="67">
        <v>0</v>
      </c>
      <c r="L103" s="67">
        <v>0</v>
      </c>
      <c r="M103" s="67">
        <v>0</v>
      </c>
      <c r="N103" s="65"/>
    </row>
    <row r="104" spans="1:14" s="88" customFormat="1" ht="12.75">
      <c r="A104" s="85">
        <v>7</v>
      </c>
      <c r="B104" s="85" t="s">
        <v>111</v>
      </c>
      <c r="C104" s="87"/>
      <c r="D104" s="87">
        <v>5</v>
      </c>
      <c r="E104" s="87"/>
      <c r="F104" s="87">
        <v>2</v>
      </c>
      <c r="G104" s="87">
        <v>25</v>
      </c>
      <c r="H104" s="87">
        <v>0</v>
      </c>
      <c r="I104" s="87">
        <v>0</v>
      </c>
      <c r="J104" s="87">
        <v>25</v>
      </c>
      <c r="K104" s="87">
        <v>0</v>
      </c>
      <c r="L104" s="87">
        <v>0</v>
      </c>
      <c r="M104" s="87">
        <v>0</v>
      </c>
      <c r="N104" s="85"/>
    </row>
    <row r="105" spans="1:14" s="1" customFormat="1" ht="12.75">
      <c r="A105" s="3">
        <v>8</v>
      </c>
      <c r="B105" s="3" t="s">
        <v>88</v>
      </c>
      <c r="C105" s="2"/>
      <c r="D105" s="4">
        <v>5</v>
      </c>
      <c r="E105" s="2"/>
      <c r="F105" s="2">
        <v>2</v>
      </c>
      <c r="G105" s="2">
        <v>18</v>
      </c>
      <c r="H105" s="2">
        <v>10</v>
      </c>
      <c r="I105" s="2">
        <v>8</v>
      </c>
      <c r="J105" s="2">
        <v>0</v>
      </c>
      <c r="K105" s="2">
        <v>0</v>
      </c>
      <c r="L105" s="2">
        <v>0</v>
      </c>
      <c r="M105" s="2">
        <v>0</v>
      </c>
      <c r="N105" s="3"/>
    </row>
    <row r="106" spans="1:14" s="1" customFormat="1" ht="12.75">
      <c r="A106" s="3">
        <v>9</v>
      </c>
      <c r="B106" s="3" t="s">
        <v>35</v>
      </c>
      <c r="C106" s="2"/>
      <c r="D106" s="2">
        <v>5</v>
      </c>
      <c r="E106" s="2"/>
      <c r="F106" s="2">
        <v>3</v>
      </c>
      <c r="G106" s="2">
        <v>18</v>
      </c>
      <c r="H106" s="5">
        <v>8</v>
      </c>
      <c r="I106" s="5">
        <v>0</v>
      </c>
      <c r="J106" s="5">
        <v>10</v>
      </c>
      <c r="K106" s="5">
        <v>0</v>
      </c>
      <c r="L106" s="5">
        <v>0</v>
      </c>
      <c r="M106" s="5">
        <v>0</v>
      </c>
      <c r="N106" s="3"/>
    </row>
    <row r="107" spans="1:14" s="1" customFormat="1" ht="12.75">
      <c r="A107" s="3">
        <v>10</v>
      </c>
      <c r="B107" s="6" t="s">
        <v>30</v>
      </c>
      <c r="C107" s="7"/>
      <c r="D107" s="8"/>
      <c r="E107" s="7" t="s">
        <v>122</v>
      </c>
      <c r="F107" s="2">
        <v>10</v>
      </c>
      <c r="G107" s="2">
        <v>30</v>
      </c>
      <c r="H107" s="2">
        <v>0</v>
      </c>
      <c r="I107" s="2">
        <v>15</v>
      </c>
      <c r="J107" s="2">
        <v>0</v>
      </c>
      <c r="K107" s="2">
        <v>0</v>
      </c>
      <c r="L107" s="2">
        <v>15</v>
      </c>
      <c r="M107" s="2">
        <v>0</v>
      </c>
      <c r="N107" s="3" t="s">
        <v>142</v>
      </c>
    </row>
    <row r="108" spans="1:14" s="1" customFormat="1" ht="12.75">
      <c r="A108" s="3">
        <v>11</v>
      </c>
      <c r="B108" s="6" t="s">
        <v>90</v>
      </c>
      <c r="C108" s="7"/>
      <c r="D108" s="8">
        <v>6</v>
      </c>
      <c r="E108" s="7"/>
      <c r="F108" s="2">
        <v>2</v>
      </c>
      <c r="G108" s="2">
        <v>18</v>
      </c>
      <c r="H108" s="2">
        <v>0</v>
      </c>
      <c r="I108" s="2">
        <v>0</v>
      </c>
      <c r="J108" s="2">
        <v>0</v>
      </c>
      <c r="K108" s="2">
        <v>8</v>
      </c>
      <c r="L108" s="2">
        <v>10</v>
      </c>
      <c r="M108" s="2">
        <v>0</v>
      </c>
      <c r="N108" s="3"/>
    </row>
    <row r="109" spans="1:14" s="1" customFormat="1" ht="12.75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 s="1" customFormat="1" ht="12.75">
      <c r="A110" s="3"/>
      <c r="B110" s="46" t="s">
        <v>53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</row>
    <row r="111" spans="1:14" s="1" customFormat="1" ht="12.75">
      <c r="A111" s="3">
        <v>12</v>
      </c>
      <c r="B111" s="3" t="s">
        <v>91</v>
      </c>
      <c r="C111" s="2">
        <v>5</v>
      </c>
      <c r="D111" s="2">
        <v>5</v>
      </c>
      <c r="E111" s="2"/>
      <c r="F111" s="2">
        <v>4</v>
      </c>
      <c r="G111" s="2">
        <v>36</v>
      </c>
      <c r="H111" s="2">
        <v>9</v>
      </c>
      <c r="I111" s="2">
        <v>27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13</v>
      </c>
      <c r="B112" s="3" t="s">
        <v>92</v>
      </c>
      <c r="C112" s="2"/>
      <c r="D112" s="2">
        <v>5</v>
      </c>
      <c r="E112" s="2"/>
      <c r="F112" s="2">
        <v>2</v>
      </c>
      <c r="G112" s="2">
        <v>9</v>
      </c>
      <c r="H112" s="2">
        <v>9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14</v>
      </c>
      <c r="B113" s="3" t="s">
        <v>93</v>
      </c>
      <c r="C113" s="2"/>
      <c r="D113" s="2">
        <v>5</v>
      </c>
      <c r="E113" s="2"/>
      <c r="F113" s="2">
        <v>2</v>
      </c>
      <c r="G113" s="2">
        <v>9</v>
      </c>
      <c r="H113" s="2">
        <v>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15</v>
      </c>
      <c r="B114" s="3" t="s">
        <v>94</v>
      </c>
      <c r="C114" s="2"/>
      <c r="D114" s="2">
        <v>5</v>
      </c>
      <c r="E114" s="2"/>
      <c r="F114" s="2">
        <v>2</v>
      </c>
      <c r="G114" s="2">
        <v>18</v>
      </c>
      <c r="H114" s="2">
        <v>9</v>
      </c>
      <c r="I114" s="2">
        <v>0</v>
      </c>
      <c r="J114" s="2">
        <v>9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v>16</v>
      </c>
      <c r="B115" s="3" t="s">
        <v>128</v>
      </c>
      <c r="C115" s="2"/>
      <c r="D115" s="2">
        <v>6</v>
      </c>
      <c r="E115" s="2"/>
      <c r="F115" s="2">
        <v>2</v>
      </c>
      <c r="G115" s="2">
        <v>9</v>
      </c>
      <c r="H115" s="2">
        <v>0</v>
      </c>
      <c r="I115" s="2">
        <v>0</v>
      </c>
      <c r="J115" s="2">
        <v>0</v>
      </c>
      <c r="K115" s="2">
        <v>0</v>
      </c>
      <c r="L115" s="2">
        <v>9</v>
      </c>
      <c r="M115" s="2">
        <v>0</v>
      </c>
      <c r="N115" s="3"/>
    </row>
    <row r="116" spans="1:14" s="1" customFormat="1" ht="12.75">
      <c r="A116" s="3">
        <v>17</v>
      </c>
      <c r="B116" s="3" t="s">
        <v>95</v>
      </c>
      <c r="C116" s="2"/>
      <c r="D116" s="2">
        <v>6</v>
      </c>
      <c r="E116" s="2"/>
      <c r="F116" s="2">
        <v>2</v>
      </c>
      <c r="G116" s="2">
        <v>9</v>
      </c>
      <c r="H116" s="2">
        <v>0</v>
      </c>
      <c r="I116" s="2">
        <v>0</v>
      </c>
      <c r="J116" s="2">
        <v>0</v>
      </c>
      <c r="K116" s="2">
        <v>9</v>
      </c>
      <c r="L116" s="2">
        <v>0</v>
      </c>
      <c r="M116" s="2">
        <v>0</v>
      </c>
      <c r="N116" s="3"/>
    </row>
    <row r="117" spans="1:14" s="1" customFormat="1" ht="12.75">
      <c r="A117" s="3">
        <v>18</v>
      </c>
      <c r="B117" s="3" t="s">
        <v>96</v>
      </c>
      <c r="C117" s="2"/>
      <c r="D117" s="2">
        <v>6</v>
      </c>
      <c r="E117" s="2"/>
      <c r="F117" s="2">
        <v>2</v>
      </c>
      <c r="G117" s="2">
        <v>18</v>
      </c>
      <c r="H117" s="2">
        <v>0</v>
      </c>
      <c r="I117" s="2">
        <v>0</v>
      </c>
      <c r="J117" s="2">
        <v>0</v>
      </c>
      <c r="K117" s="2">
        <v>9</v>
      </c>
      <c r="L117" s="2">
        <v>0</v>
      </c>
      <c r="M117" s="2">
        <v>9</v>
      </c>
      <c r="N117" s="3"/>
    </row>
    <row r="118" spans="1:14" s="1" customFormat="1" ht="12.75">
      <c r="A118" s="3">
        <v>19</v>
      </c>
      <c r="B118" s="3" t="s">
        <v>97</v>
      </c>
      <c r="C118" s="2"/>
      <c r="D118" s="2">
        <v>6</v>
      </c>
      <c r="E118" s="2"/>
      <c r="F118" s="2">
        <v>2</v>
      </c>
      <c r="G118" s="2">
        <v>9</v>
      </c>
      <c r="H118" s="2">
        <v>0</v>
      </c>
      <c r="I118" s="2">
        <v>0</v>
      </c>
      <c r="J118" s="2">
        <v>0</v>
      </c>
      <c r="K118" s="2">
        <v>9</v>
      </c>
      <c r="L118" s="2">
        <v>0</v>
      </c>
      <c r="M118" s="2">
        <v>0</v>
      </c>
      <c r="N118" s="3"/>
    </row>
    <row r="119" spans="1:14" s="13" customFormat="1" ht="12.75">
      <c r="A119" s="11"/>
      <c r="B119" s="11" t="s">
        <v>27</v>
      </c>
      <c r="C119" s="12">
        <f>COUNT(C98:C118)</f>
        <v>7</v>
      </c>
      <c r="D119" s="11"/>
      <c r="E119" s="11"/>
      <c r="F119" s="12">
        <f aca="true" t="shared" si="12" ref="F119:M119">SUM(F98:F118)</f>
        <v>60</v>
      </c>
      <c r="G119" s="12">
        <f t="shared" si="12"/>
        <v>402</v>
      </c>
      <c r="H119" s="12">
        <f t="shared" si="12"/>
        <v>88</v>
      </c>
      <c r="I119" s="12">
        <f t="shared" si="12"/>
        <v>92</v>
      </c>
      <c r="J119" s="12">
        <f t="shared" si="12"/>
        <v>54</v>
      </c>
      <c r="K119" s="12">
        <f t="shared" si="12"/>
        <v>80</v>
      </c>
      <c r="L119" s="12">
        <f t="shared" si="12"/>
        <v>79</v>
      </c>
      <c r="M119" s="12">
        <f t="shared" si="12"/>
        <v>9</v>
      </c>
      <c r="N119" s="11"/>
    </row>
    <row r="120" spans="2:14" s="15" customFormat="1" ht="12.75">
      <c r="B120" s="15" t="s">
        <v>48</v>
      </c>
      <c r="H120" s="101">
        <f>SUM(H119:J119)</f>
        <v>234</v>
      </c>
      <c r="I120" s="101"/>
      <c r="J120" s="101"/>
      <c r="K120" s="101">
        <f>SUM(K119:M119)</f>
        <v>168</v>
      </c>
      <c r="L120" s="101"/>
      <c r="M120" s="101"/>
      <c r="N120" s="14"/>
    </row>
    <row r="121" spans="8:14" s="15" customFormat="1" ht="12.75">
      <c r="H121" s="47"/>
      <c r="I121" s="47"/>
      <c r="J121" s="47"/>
      <c r="K121" s="47"/>
      <c r="L121" s="47"/>
      <c r="M121" s="47"/>
      <c r="N121" s="14"/>
    </row>
    <row r="122" spans="2:14" s="15" customFormat="1" ht="12.75">
      <c r="B122" s="74" t="s">
        <v>45</v>
      </c>
      <c r="C122" s="19"/>
      <c r="D122" s="19"/>
      <c r="E122" s="19"/>
      <c r="F122" s="74">
        <f>SUM(F98:F118)</f>
        <v>60</v>
      </c>
      <c r="G122" s="75" t="s">
        <v>138</v>
      </c>
      <c r="H122" s="75" t="s">
        <v>139</v>
      </c>
      <c r="I122" s="47"/>
      <c r="J122" s="47"/>
      <c r="K122" s="47"/>
      <c r="L122" s="47"/>
      <c r="M122" s="47"/>
      <c r="N122" s="14"/>
    </row>
    <row r="123" spans="2:14" s="15" customFormat="1" ht="12.75">
      <c r="B123" s="76" t="s">
        <v>54</v>
      </c>
      <c r="C123" s="19"/>
      <c r="D123" s="19"/>
      <c r="E123" s="19"/>
      <c r="F123" s="77">
        <f>SUM(F98:F108)</f>
        <v>42</v>
      </c>
      <c r="G123" s="75">
        <f>+F98+F100+SUM(F103:F107)-10</f>
        <v>19</v>
      </c>
      <c r="H123" s="75">
        <f>F123-G123</f>
        <v>23</v>
      </c>
      <c r="I123" s="47"/>
      <c r="J123" s="47"/>
      <c r="K123" s="47"/>
      <c r="L123" s="47"/>
      <c r="M123" s="47"/>
      <c r="N123" s="14"/>
    </row>
    <row r="124" spans="2:14" s="15" customFormat="1" ht="12.75">
      <c r="B124" s="76" t="s">
        <v>137</v>
      </c>
      <c r="C124" s="19"/>
      <c r="D124" s="19"/>
      <c r="E124" s="19"/>
      <c r="F124" s="77">
        <f>SUM(F111:F118)</f>
        <v>18</v>
      </c>
      <c r="G124" s="75">
        <f>+SUM(F111:F114)</f>
        <v>10</v>
      </c>
      <c r="H124" s="75">
        <f>F124-G124</f>
        <v>8</v>
      </c>
      <c r="I124" s="47"/>
      <c r="J124" s="47"/>
      <c r="K124" s="47"/>
      <c r="L124" s="47"/>
      <c r="M124" s="47"/>
      <c r="N124" s="14"/>
    </row>
    <row r="125" spans="7:8" ht="12.75">
      <c r="G125" s="74">
        <f>SUM(G123:G124)</f>
        <v>29</v>
      </c>
      <c r="H125" s="74">
        <f>SUM(H123:H124)</f>
        <v>31</v>
      </c>
    </row>
    <row r="126" spans="2:5" ht="12.75">
      <c r="B126" s="91" t="s">
        <v>65</v>
      </c>
      <c r="C126" s="92"/>
      <c r="D126" s="92"/>
      <c r="E126" s="92"/>
    </row>
    <row r="127" spans="2:13" ht="12.75">
      <c r="B127" s="40" t="s">
        <v>50</v>
      </c>
      <c r="C127" s="40"/>
      <c r="D127" s="40"/>
      <c r="E127" s="40"/>
      <c r="F127" s="40">
        <f>SUM(F98:F99)+F104</f>
        <v>12</v>
      </c>
      <c r="G127" s="40">
        <f aca="true" t="shared" si="13" ref="G127:M127">SUM(G98:G99)+G104</f>
        <v>85</v>
      </c>
      <c r="H127" s="40">
        <f t="shared" si="13"/>
        <v>10</v>
      </c>
      <c r="I127" s="40">
        <f t="shared" si="13"/>
        <v>10</v>
      </c>
      <c r="J127" s="40">
        <f t="shared" si="13"/>
        <v>35</v>
      </c>
      <c r="K127" s="40">
        <f t="shared" si="13"/>
        <v>15</v>
      </c>
      <c r="L127" s="40">
        <f t="shared" si="13"/>
        <v>15</v>
      </c>
      <c r="M127" s="40">
        <f t="shared" si="13"/>
        <v>0</v>
      </c>
    </row>
    <row r="128" spans="2:13" s="25" customFormat="1" ht="12.75">
      <c r="B128" s="25" t="s">
        <v>51</v>
      </c>
      <c r="F128" s="25">
        <f>SUM(F100:F103)</f>
        <v>13</v>
      </c>
      <c r="G128" s="25">
        <f aca="true" t="shared" si="14" ref="G128:M128">SUM(G100:G103)</f>
        <v>116</v>
      </c>
      <c r="H128" s="25">
        <f t="shared" si="14"/>
        <v>24</v>
      </c>
      <c r="I128" s="25">
        <f t="shared" si="14"/>
        <v>32</v>
      </c>
      <c r="J128" s="25">
        <f t="shared" si="14"/>
        <v>0</v>
      </c>
      <c r="K128" s="25">
        <f t="shared" si="14"/>
        <v>30</v>
      </c>
      <c r="L128" s="25">
        <f t="shared" si="14"/>
        <v>30</v>
      </c>
      <c r="M128" s="25">
        <f t="shared" si="14"/>
        <v>0</v>
      </c>
    </row>
    <row r="129" spans="2:13" ht="12.75">
      <c r="B129" s="45" t="s">
        <v>52</v>
      </c>
      <c r="F129">
        <f>SUM(F127,F128)</f>
        <v>25</v>
      </c>
      <c r="G129">
        <f aca="true" t="shared" si="15" ref="G129:M129">SUM(G126:G128)</f>
        <v>201</v>
      </c>
      <c r="H129">
        <f t="shared" si="15"/>
        <v>34</v>
      </c>
      <c r="I129">
        <f t="shared" si="15"/>
        <v>42</v>
      </c>
      <c r="J129">
        <f t="shared" si="15"/>
        <v>35</v>
      </c>
      <c r="K129">
        <f t="shared" si="15"/>
        <v>45</v>
      </c>
      <c r="L129">
        <f t="shared" si="15"/>
        <v>45</v>
      </c>
      <c r="M129">
        <f t="shared" si="15"/>
        <v>0</v>
      </c>
    </row>
    <row r="137" spans="2:5" ht="12.75">
      <c r="B137" t="s">
        <v>65</v>
      </c>
      <c r="D137" t="s">
        <v>117</v>
      </c>
      <c r="E137" t="s">
        <v>118</v>
      </c>
    </row>
    <row r="138" spans="2:13" s="40" customFormat="1" ht="12.75">
      <c r="B138" s="40" t="s">
        <v>50</v>
      </c>
      <c r="D138" s="40">
        <v>360</v>
      </c>
      <c r="E138" s="40">
        <v>48</v>
      </c>
      <c r="F138" s="40">
        <f aca="true" t="shared" si="16" ref="F138:M139">+F32+F83+F127</f>
        <v>79</v>
      </c>
      <c r="G138" s="40">
        <f t="shared" si="16"/>
        <v>385</v>
      </c>
      <c r="H138" s="40">
        <f t="shared" si="16"/>
        <v>110</v>
      </c>
      <c r="I138" s="40">
        <f t="shared" si="16"/>
        <v>80</v>
      </c>
      <c r="J138" s="40">
        <f t="shared" si="16"/>
        <v>45</v>
      </c>
      <c r="K138" s="40">
        <f t="shared" si="16"/>
        <v>60</v>
      </c>
      <c r="L138" s="40">
        <f t="shared" si="16"/>
        <v>90</v>
      </c>
      <c r="M138" s="40">
        <f t="shared" si="16"/>
        <v>0</v>
      </c>
    </row>
    <row r="139" spans="2:13" s="25" customFormat="1" ht="12.75">
      <c r="B139" s="25" t="s">
        <v>51</v>
      </c>
      <c r="D139" s="25">
        <v>180</v>
      </c>
      <c r="E139" s="25">
        <v>24</v>
      </c>
      <c r="F139" s="25">
        <f t="shared" si="16"/>
        <v>26</v>
      </c>
      <c r="G139" s="25">
        <f t="shared" si="16"/>
        <v>206</v>
      </c>
      <c r="H139" s="25">
        <f t="shared" si="16"/>
        <v>44</v>
      </c>
      <c r="I139" s="25">
        <f t="shared" si="16"/>
        <v>42</v>
      </c>
      <c r="J139" s="25">
        <f t="shared" si="16"/>
        <v>0</v>
      </c>
      <c r="K139" s="25">
        <f t="shared" si="16"/>
        <v>90</v>
      </c>
      <c r="L139" s="25">
        <f t="shared" si="16"/>
        <v>30</v>
      </c>
      <c r="M139" s="25">
        <f t="shared" si="16"/>
        <v>0</v>
      </c>
    </row>
    <row r="140" spans="2:13" s="41" customFormat="1" ht="12.75">
      <c r="B140" s="41" t="s">
        <v>130</v>
      </c>
      <c r="D140" s="41">
        <v>60</v>
      </c>
      <c r="E140" s="41">
        <v>3</v>
      </c>
      <c r="F140" s="41">
        <f>+F34</f>
        <v>7</v>
      </c>
      <c r="G140" s="41">
        <f>+SUM(G34:G34)</f>
        <v>69</v>
      </c>
      <c r="H140" s="41">
        <f aca="true" t="shared" si="17" ref="H140:M140">+SUM(H34:H34)</f>
        <v>30</v>
      </c>
      <c r="I140" s="41">
        <f t="shared" si="17"/>
        <v>0</v>
      </c>
      <c r="J140" s="41">
        <f t="shared" si="17"/>
        <v>0</v>
      </c>
      <c r="K140" s="41">
        <f t="shared" si="17"/>
        <v>39</v>
      </c>
      <c r="L140" s="41">
        <f t="shared" si="17"/>
        <v>0</v>
      </c>
      <c r="M140" s="41">
        <f t="shared" si="17"/>
        <v>0</v>
      </c>
    </row>
    <row r="141" spans="2:13" s="41" customFormat="1" ht="12.75">
      <c r="B141" s="41" t="s">
        <v>23</v>
      </c>
      <c r="D141" s="41">
        <v>30</v>
      </c>
      <c r="E141" s="41">
        <v>2</v>
      </c>
      <c r="F141" s="41">
        <f>+F35</f>
        <v>2</v>
      </c>
      <c r="G141" s="41">
        <f>SUM(G35:G35)</f>
        <v>30</v>
      </c>
      <c r="H141" s="41">
        <f aca="true" t="shared" si="18" ref="H141:M141">SUM(H35:H35)</f>
        <v>30</v>
      </c>
      <c r="I141" s="41">
        <f t="shared" si="18"/>
        <v>0</v>
      </c>
      <c r="J141" s="41">
        <f t="shared" si="18"/>
        <v>0</v>
      </c>
      <c r="K141" s="41">
        <f t="shared" si="18"/>
        <v>0</v>
      </c>
      <c r="L141" s="41">
        <f t="shared" si="18"/>
        <v>0</v>
      </c>
      <c r="M141" s="41">
        <f t="shared" si="18"/>
        <v>0</v>
      </c>
    </row>
    <row r="142" spans="2:13" s="41" customFormat="1" ht="12.75">
      <c r="B142" s="41" t="s">
        <v>31</v>
      </c>
      <c r="D142" s="41">
        <v>0</v>
      </c>
      <c r="E142" s="41">
        <v>0</v>
      </c>
      <c r="F142" s="41">
        <f>+F85</f>
        <v>1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</row>
    <row r="143" spans="2:13" s="41" customFormat="1" ht="12.75">
      <c r="B143" s="53" t="s">
        <v>114</v>
      </c>
      <c r="C143" s="53"/>
      <c r="D143" s="53">
        <v>120</v>
      </c>
      <c r="E143" s="53">
        <v>5</v>
      </c>
      <c r="F143" s="53">
        <f aca="true" t="shared" si="19" ref="F143:M143">+F36+F86</f>
        <v>5</v>
      </c>
      <c r="G143" s="53">
        <f t="shared" si="19"/>
        <v>120</v>
      </c>
      <c r="H143" s="53">
        <f t="shared" si="19"/>
        <v>0</v>
      </c>
      <c r="I143" s="53">
        <f t="shared" si="19"/>
        <v>60</v>
      </c>
      <c r="J143" s="53">
        <f t="shared" si="19"/>
        <v>0</v>
      </c>
      <c r="K143" s="53">
        <f t="shared" si="19"/>
        <v>0</v>
      </c>
      <c r="L143" s="53">
        <f t="shared" si="19"/>
        <v>60</v>
      </c>
      <c r="M143" s="53">
        <f t="shared" si="19"/>
        <v>0</v>
      </c>
    </row>
    <row r="144" spans="2:14" ht="12.75">
      <c r="B144" s="54" t="s">
        <v>52</v>
      </c>
      <c r="D144" s="55">
        <f aca="true" t="shared" si="20" ref="D144:M144">+SUM(D138:D143)</f>
        <v>750</v>
      </c>
      <c r="E144" s="55">
        <f t="shared" si="20"/>
        <v>82</v>
      </c>
      <c r="F144" s="55">
        <f t="shared" si="20"/>
        <v>120</v>
      </c>
      <c r="G144" s="55">
        <f t="shared" si="20"/>
        <v>810</v>
      </c>
      <c r="H144" s="55">
        <f t="shared" si="20"/>
        <v>214</v>
      </c>
      <c r="I144" s="55">
        <f t="shared" si="20"/>
        <v>182</v>
      </c>
      <c r="J144" s="55">
        <f t="shared" si="20"/>
        <v>45</v>
      </c>
      <c r="K144" s="55">
        <f t="shared" si="20"/>
        <v>189</v>
      </c>
      <c r="L144" s="55">
        <f t="shared" si="20"/>
        <v>180</v>
      </c>
      <c r="M144" s="55">
        <f t="shared" si="20"/>
        <v>0</v>
      </c>
      <c r="N144" s="55"/>
    </row>
    <row r="145" spans="4:14" ht="12.7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2:8" ht="12.75">
      <c r="B146" s="47" t="s">
        <v>107</v>
      </c>
      <c r="C146" s="15"/>
      <c r="D146" s="15"/>
      <c r="E146" s="15"/>
      <c r="F146" s="15"/>
      <c r="G146" s="15"/>
      <c r="H146" s="15"/>
    </row>
    <row r="147" spans="2:8" ht="12.75">
      <c r="B147" s="15"/>
      <c r="C147" s="47" t="s">
        <v>52</v>
      </c>
      <c r="D147" s="47" t="s">
        <v>43</v>
      </c>
      <c r="E147" s="47" t="s">
        <v>54</v>
      </c>
      <c r="F147" s="47" t="s">
        <v>43</v>
      </c>
      <c r="G147" s="47" t="s">
        <v>58</v>
      </c>
      <c r="H147" s="47" t="s">
        <v>43</v>
      </c>
    </row>
    <row r="148" spans="2:8" ht="12.75">
      <c r="B148" s="47" t="s">
        <v>55</v>
      </c>
      <c r="C148" s="15">
        <f>+E148+G148</f>
        <v>577</v>
      </c>
      <c r="D148" s="72">
        <f>+C148/C$151</f>
        <v>0.4710204081632653</v>
      </c>
      <c r="E148" s="15">
        <f>SUM(H13:H24)+SUM(K13:K24)+SUM(H55:H64)+SUM(K55:K64)+SUM(H98:H108)+SUM(K98:K108)</f>
        <v>421</v>
      </c>
      <c r="F148" s="72">
        <f>+E148/E$151</f>
        <v>0.4408376963350785</v>
      </c>
      <c r="G148" s="73">
        <f>SUM(H67:H74)+SUM(K67:K74)+SUM(H111:H118)+SUM(K111:K118)</f>
        <v>156</v>
      </c>
      <c r="H148" s="72">
        <f>+G148/G$151</f>
        <v>0.5777777777777777</v>
      </c>
    </row>
    <row r="149" spans="2:8" ht="12.75">
      <c r="B149" s="47" t="s">
        <v>56</v>
      </c>
      <c r="C149" s="15">
        <f>+E149+G149</f>
        <v>527</v>
      </c>
      <c r="D149" s="72">
        <f>+C149/C$151</f>
        <v>0.43020408163265306</v>
      </c>
      <c r="E149" s="15">
        <f>SUM(I13:I24)+SUM(L13:L24)+SUM(I55:I64)+SUM(L55:L64)+SUM(I98:I108)+SUM(L98:L108)</f>
        <v>431</v>
      </c>
      <c r="F149" s="72">
        <f>+E149/E$151</f>
        <v>0.4513089005235602</v>
      </c>
      <c r="G149" s="73">
        <f>SUM(I67:I74)+SUM(L67:L74)+SUM(I111:I118)+SUM(L111:L118)</f>
        <v>96</v>
      </c>
      <c r="H149" s="72">
        <f>+G149/G$151</f>
        <v>0.35555555555555557</v>
      </c>
    </row>
    <row r="150" spans="2:8" ht="12.75">
      <c r="B150" s="47" t="s">
        <v>57</v>
      </c>
      <c r="C150" s="15">
        <f>+E150+G150</f>
        <v>121</v>
      </c>
      <c r="D150" s="72">
        <f>+C150/C$151</f>
        <v>0.09877551020408164</v>
      </c>
      <c r="E150" s="15">
        <f>+SUM(J13:J24)+SUM(M13:M24)+SUM(J55:J64)+SUM(M55:M64)+SUM(J98:J108)+SUM(M98:M108)</f>
        <v>103</v>
      </c>
      <c r="F150" s="72">
        <f>+E150/E$151</f>
        <v>0.10785340314136126</v>
      </c>
      <c r="G150" s="73">
        <f>SUM(J67:J74)+SUM(M67:M74)+SUM(J111:J118)+SUM(M111:M118)</f>
        <v>18</v>
      </c>
      <c r="H150" s="72">
        <f>+G150/G$151</f>
        <v>0.06666666666666667</v>
      </c>
    </row>
    <row r="151" spans="2:8" ht="12.75">
      <c r="B151" s="47" t="s">
        <v>52</v>
      </c>
      <c r="C151" s="15">
        <f>+E151+G151</f>
        <v>1225</v>
      </c>
      <c r="D151" s="72">
        <f>+C151/C$151</f>
        <v>1</v>
      </c>
      <c r="E151" s="15">
        <f>SUM(E148:E150)</f>
        <v>955</v>
      </c>
      <c r="F151" s="72">
        <f>+E151/E$151</f>
        <v>1</v>
      </c>
      <c r="G151" s="73">
        <f>SUM(G148:G150)</f>
        <v>270</v>
      </c>
      <c r="H151" s="72">
        <f>+G151/G$151</f>
        <v>1</v>
      </c>
    </row>
  </sheetData>
  <sheetProtection/>
  <mergeCells count="34">
    <mergeCell ref="A10:A12"/>
    <mergeCell ref="B10:B12"/>
    <mergeCell ref="C10:E10"/>
    <mergeCell ref="G10:M10"/>
    <mergeCell ref="N10:N12"/>
    <mergeCell ref="F11:F12"/>
    <mergeCell ref="H11:J11"/>
    <mergeCell ref="K11:M11"/>
    <mergeCell ref="H26:J26"/>
    <mergeCell ref="K26:M26"/>
    <mergeCell ref="B30:E30"/>
    <mergeCell ref="B31:E31"/>
    <mergeCell ref="A52:A54"/>
    <mergeCell ref="B52:B54"/>
    <mergeCell ref="C52:E52"/>
    <mergeCell ref="G52:M52"/>
    <mergeCell ref="A95:A97"/>
    <mergeCell ref="B95:B97"/>
    <mergeCell ref="C95:E95"/>
    <mergeCell ref="G95:M95"/>
    <mergeCell ref="B82:E82"/>
    <mergeCell ref="N52:N54"/>
    <mergeCell ref="F53:F54"/>
    <mergeCell ref="H53:J53"/>
    <mergeCell ref="K53:M53"/>
    <mergeCell ref="G76:I76"/>
    <mergeCell ref="J76:L76"/>
    <mergeCell ref="B126:E126"/>
    <mergeCell ref="N95:N97"/>
    <mergeCell ref="F96:F97"/>
    <mergeCell ref="H96:J96"/>
    <mergeCell ref="K96:M96"/>
    <mergeCell ref="H120:J120"/>
    <mergeCell ref="K120:M1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="60" workbookViewId="0" topLeftCell="A1">
      <selection activeCell="B91" sqref="B9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90" customFormat="1" ht="15.75">
      <c r="A1" s="90" t="s">
        <v>143</v>
      </c>
    </row>
    <row r="4" spans="2:11" ht="12.75">
      <c r="B4" s="15" t="s">
        <v>0</v>
      </c>
      <c r="D4" s="15"/>
      <c r="E4" s="20" t="s">
        <v>38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1">
        <f>G5/G8</f>
        <v>0.5212765957446809</v>
      </c>
      <c r="F5" s="20" t="s">
        <v>40</v>
      </c>
      <c r="G5" s="20">
        <f>H25+K25</f>
        <v>196</v>
      </c>
      <c r="H5" s="15"/>
      <c r="I5" s="15"/>
      <c r="J5" s="15"/>
      <c r="K5" s="15"/>
    </row>
    <row r="6" spans="2:11" ht="12.75">
      <c r="B6" t="s">
        <v>46</v>
      </c>
      <c r="D6" s="15"/>
      <c r="E6" s="71">
        <f>G6/G8</f>
        <v>0.375</v>
      </c>
      <c r="F6" s="20" t="s">
        <v>41</v>
      </c>
      <c r="G6" s="20">
        <f>I25+L25</f>
        <v>141</v>
      </c>
      <c r="H6" s="15"/>
      <c r="I6" s="15"/>
      <c r="J6" s="15"/>
      <c r="K6" s="15"/>
    </row>
    <row r="7" spans="2:11" ht="12.75">
      <c r="B7" t="s">
        <v>3</v>
      </c>
      <c r="D7" s="15"/>
      <c r="E7" s="71">
        <f>G7/G8</f>
        <v>0.10372340425531915</v>
      </c>
      <c r="F7" s="20" t="s">
        <v>42</v>
      </c>
      <c r="G7" s="20">
        <f>J25+M25</f>
        <v>39</v>
      </c>
      <c r="H7" s="15"/>
      <c r="I7" s="15"/>
      <c r="J7" s="15"/>
      <c r="K7" s="15"/>
    </row>
    <row r="8" spans="2:11" ht="12.75">
      <c r="B8" t="s">
        <v>60</v>
      </c>
      <c r="D8" s="15"/>
      <c r="E8" s="71">
        <f>SUM(E5:E7)</f>
        <v>1</v>
      </c>
      <c r="F8" s="20" t="s">
        <v>4</v>
      </c>
      <c r="G8" s="20">
        <f>SUM(G5:G7)</f>
        <v>376</v>
      </c>
      <c r="H8" s="15"/>
      <c r="I8" s="15"/>
      <c r="J8" s="15"/>
      <c r="K8" s="15"/>
    </row>
    <row r="9" spans="2:11" ht="12.75">
      <c r="B9" t="s">
        <v>123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103" t="s">
        <v>34</v>
      </c>
      <c r="B10" s="103" t="s">
        <v>5</v>
      </c>
      <c r="C10" s="104" t="s">
        <v>6</v>
      </c>
      <c r="D10" s="104"/>
      <c r="E10" s="104"/>
      <c r="F10" s="78" t="s">
        <v>7</v>
      </c>
      <c r="G10" s="104" t="s">
        <v>8</v>
      </c>
      <c r="H10" s="103"/>
      <c r="I10" s="103"/>
      <c r="J10" s="103"/>
      <c r="K10" s="103"/>
      <c r="L10" s="103"/>
      <c r="M10" s="103"/>
      <c r="N10" s="93" t="s">
        <v>9</v>
      </c>
    </row>
    <row r="11" spans="1:14" s="1" customFormat="1" ht="12.75">
      <c r="A11" s="103"/>
      <c r="B11" s="107"/>
      <c r="C11" s="79" t="s">
        <v>10</v>
      </c>
      <c r="D11" s="79" t="s">
        <v>11</v>
      </c>
      <c r="E11" s="80" t="s">
        <v>12</v>
      </c>
      <c r="F11" s="100" t="s">
        <v>45</v>
      </c>
      <c r="G11" s="80" t="s">
        <v>4</v>
      </c>
      <c r="H11" s="98" t="s">
        <v>13</v>
      </c>
      <c r="I11" s="99"/>
      <c r="J11" s="100"/>
      <c r="K11" s="98" t="s">
        <v>14</v>
      </c>
      <c r="L11" s="99"/>
      <c r="M11" s="100"/>
      <c r="N11" s="94"/>
    </row>
    <row r="12" spans="1:14" s="1" customFormat="1" ht="12.75">
      <c r="A12" s="103"/>
      <c r="B12" s="107"/>
      <c r="C12" s="82"/>
      <c r="D12" s="82" t="s">
        <v>15</v>
      </c>
      <c r="E12" s="83" t="s">
        <v>16</v>
      </c>
      <c r="F12" s="100"/>
      <c r="G12" s="83" t="s">
        <v>17</v>
      </c>
      <c r="H12" s="81" t="s">
        <v>18</v>
      </c>
      <c r="I12" s="58" t="s">
        <v>19</v>
      </c>
      <c r="J12" s="58" t="s">
        <v>20</v>
      </c>
      <c r="K12" s="58" t="s">
        <v>18</v>
      </c>
      <c r="L12" s="58" t="s">
        <v>19</v>
      </c>
      <c r="M12" s="58" t="s">
        <v>20</v>
      </c>
      <c r="N12" s="95"/>
    </row>
    <row r="13" spans="1:14" s="33" customFormat="1" ht="12.75">
      <c r="A13" s="30">
        <v>1</v>
      </c>
      <c r="B13" s="30" t="s">
        <v>21</v>
      </c>
      <c r="C13" s="31">
        <v>2</v>
      </c>
      <c r="D13" s="31" t="s">
        <v>120</v>
      </c>
      <c r="E13" s="31"/>
      <c r="F13" s="32">
        <v>16</v>
      </c>
      <c r="G13" s="31">
        <v>60</v>
      </c>
      <c r="H13" s="32">
        <v>10</v>
      </c>
      <c r="I13" s="32">
        <v>20</v>
      </c>
      <c r="J13" s="32">
        <v>0</v>
      </c>
      <c r="K13" s="32">
        <v>15</v>
      </c>
      <c r="L13" s="32">
        <v>15</v>
      </c>
      <c r="M13" s="32">
        <v>0</v>
      </c>
      <c r="N13" s="30" t="s">
        <v>62</v>
      </c>
    </row>
    <row r="14" spans="1:14" s="33" customFormat="1" ht="12.75">
      <c r="A14" s="30">
        <v>2</v>
      </c>
      <c r="B14" s="30" t="s">
        <v>22</v>
      </c>
      <c r="C14" s="32">
        <v>2</v>
      </c>
      <c r="D14" s="31" t="s">
        <v>120</v>
      </c>
      <c r="E14" s="32"/>
      <c r="F14" s="32">
        <v>16</v>
      </c>
      <c r="G14" s="32">
        <v>60</v>
      </c>
      <c r="H14" s="32">
        <v>10</v>
      </c>
      <c r="I14" s="32">
        <v>20</v>
      </c>
      <c r="J14" s="32">
        <v>0</v>
      </c>
      <c r="K14" s="32">
        <v>10</v>
      </c>
      <c r="L14" s="32">
        <v>20</v>
      </c>
      <c r="M14" s="32">
        <v>0</v>
      </c>
      <c r="N14" s="30" t="s">
        <v>61</v>
      </c>
    </row>
    <row r="15" spans="1:14" s="33" customFormat="1" ht="12.75">
      <c r="A15" s="30">
        <v>3</v>
      </c>
      <c r="B15" s="30" t="s">
        <v>25</v>
      </c>
      <c r="C15" s="32">
        <v>1</v>
      </c>
      <c r="D15" s="34"/>
      <c r="E15" s="32"/>
      <c r="F15" s="32">
        <v>6</v>
      </c>
      <c r="G15" s="32">
        <v>30</v>
      </c>
      <c r="H15" s="32">
        <v>30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4</v>
      </c>
      <c r="B16" s="21" t="s">
        <v>63</v>
      </c>
      <c r="C16" s="22">
        <v>2</v>
      </c>
      <c r="D16" s="22"/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30</v>
      </c>
      <c r="L16" s="22">
        <v>0</v>
      </c>
      <c r="M16" s="22">
        <v>0</v>
      </c>
      <c r="N16" s="21"/>
    </row>
    <row r="17" spans="1:14" s="38" customFormat="1" ht="12.75">
      <c r="A17" s="35">
        <v>5</v>
      </c>
      <c r="B17" s="35" t="s">
        <v>64</v>
      </c>
      <c r="C17" s="36">
        <v>2</v>
      </c>
      <c r="D17" s="37"/>
      <c r="E17" s="36"/>
      <c r="F17" s="36">
        <v>2</v>
      </c>
      <c r="G17" s="36">
        <v>9</v>
      </c>
      <c r="H17" s="36">
        <v>0</v>
      </c>
      <c r="I17" s="36">
        <v>0</v>
      </c>
      <c r="J17" s="36">
        <v>0</v>
      </c>
      <c r="K17" s="36">
        <v>9</v>
      </c>
      <c r="L17" s="36">
        <v>0</v>
      </c>
      <c r="M17" s="36">
        <v>0</v>
      </c>
      <c r="N17" s="35"/>
    </row>
    <row r="18" spans="1:14" s="38" customFormat="1" ht="12.75">
      <c r="A18" s="35">
        <v>6</v>
      </c>
      <c r="B18" s="35" t="s">
        <v>26</v>
      </c>
      <c r="C18" s="36"/>
      <c r="D18" s="37">
        <v>2</v>
      </c>
      <c r="E18" s="36"/>
      <c r="F18" s="36">
        <v>2</v>
      </c>
      <c r="G18" s="36">
        <v>30</v>
      </c>
      <c r="H18" s="36">
        <v>0</v>
      </c>
      <c r="I18" s="36">
        <v>0</v>
      </c>
      <c r="J18" s="36">
        <v>0</v>
      </c>
      <c r="K18" s="36">
        <v>30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24</v>
      </c>
      <c r="C19" s="36">
        <v>1</v>
      </c>
      <c r="D19" s="37"/>
      <c r="E19" s="36"/>
      <c r="F19" s="36">
        <v>3</v>
      </c>
      <c r="G19" s="36">
        <v>30</v>
      </c>
      <c r="H19" s="36">
        <v>30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/>
    </row>
    <row r="20" spans="1:14" s="29" customFormat="1" ht="12.75">
      <c r="A20" s="35">
        <v>8</v>
      </c>
      <c r="B20" s="35" t="s">
        <v>23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29" customFormat="1" ht="12.75">
      <c r="A21" s="49">
        <v>9</v>
      </c>
      <c r="B21" s="50" t="s">
        <v>109</v>
      </c>
      <c r="C21" s="51"/>
      <c r="D21" s="51" t="s">
        <v>120</v>
      </c>
      <c r="E21" s="51"/>
      <c r="F21" s="52">
        <v>0</v>
      </c>
      <c r="G21" s="51">
        <v>60</v>
      </c>
      <c r="H21" s="52">
        <v>0</v>
      </c>
      <c r="I21" s="52">
        <v>30</v>
      </c>
      <c r="J21" s="52">
        <v>0</v>
      </c>
      <c r="K21" s="52">
        <v>0</v>
      </c>
      <c r="L21" s="52">
        <v>30</v>
      </c>
      <c r="M21" s="52">
        <v>0</v>
      </c>
      <c r="N21" s="27"/>
    </row>
    <row r="22" spans="1:14" ht="12.75">
      <c r="A22" s="26">
        <v>10</v>
      </c>
      <c r="B22" s="3" t="s">
        <v>68</v>
      </c>
      <c r="C22" s="42"/>
      <c r="D22" s="4">
        <v>2</v>
      </c>
      <c r="E22" s="42"/>
      <c r="F22" s="17">
        <v>1</v>
      </c>
      <c r="G22" s="42">
        <v>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9</v>
      </c>
      <c r="N22" s="27"/>
    </row>
    <row r="23" spans="1:14" ht="12.75">
      <c r="A23" s="26">
        <v>11</v>
      </c>
      <c r="B23" s="26" t="s">
        <v>44</v>
      </c>
      <c r="C23" s="7"/>
      <c r="D23" s="8">
        <v>1</v>
      </c>
      <c r="E23" s="7"/>
      <c r="F23" s="7">
        <v>2</v>
      </c>
      <c r="G23" s="7">
        <v>10</v>
      </c>
      <c r="H23" s="5">
        <v>10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9" customFormat="1" ht="25.5">
      <c r="A24" s="56">
        <v>12</v>
      </c>
      <c r="B24" s="57" t="s">
        <v>119</v>
      </c>
      <c r="C24" s="58">
        <v>1</v>
      </c>
      <c r="D24" s="58">
        <v>1</v>
      </c>
      <c r="E24" s="58"/>
      <c r="F24" s="58">
        <v>4</v>
      </c>
      <c r="G24" s="58">
        <v>18</v>
      </c>
      <c r="H24" s="58">
        <v>12</v>
      </c>
      <c r="I24" s="58">
        <v>6</v>
      </c>
      <c r="J24" s="58">
        <v>0</v>
      </c>
      <c r="K24" s="58">
        <v>0</v>
      </c>
      <c r="L24" s="58">
        <v>0</v>
      </c>
      <c r="M24" s="58">
        <v>0</v>
      </c>
      <c r="N24" s="56"/>
    </row>
    <row r="25" spans="1:14" s="13" customFormat="1" ht="12.75">
      <c r="A25" s="11"/>
      <c r="B25" s="11" t="s">
        <v>27</v>
      </c>
      <c r="C25" s="12">
        <f>COUNT(C13:C24)</f>
        <v>7</v>
      </c>
      <c r="D25" s="11"/>
      <c r="E25" s="11"/>
      <c r="F25" s="12">
        <f aca="true" t="shared" si="0" ref="F25:M25">SUM(F13:F24)</f>
        <v>60</v>
      </c>
      <c r="G25" s="12">
        <f t="shared" si="0"/>
        <v>376</v>
      </c>
      <c r="H25" s="12">
        <f t="shared" si="0"/>
        <v>102</v>
      </c>
      <c r="I25" s="12">
        <f t="shared" si="0"/>
        <v>76</v>
      </c>
      <c r="J25" s="12">
        <f t="shared" si="0"/>
        <v>30</v>
      </c>
      <c r="K25" s="12">
        <f t="shared" si="0"/>
        <v>94</v>
      </c>
      <c r="L25" s="12">
        <f t="shared" si="0"/>
        <v>65</v>
      </c>
      <c r="M25" s="12">
        <f t="shared" si="0"/>
        <v>9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2">
        <f>SUM(H25:J25)</f>
        <v>208</v>
      </c>
      <c r="I26" s="102"/>
      <c r="J26" s="102"/>
      <c r="K26" s="102">
        <f>SUM(K25:M25)</f>
        <v>168</v>
      </c>
      <c r="L26" s="102"/>
      <c r="M26" s="102"/>
      <c r="N26" s="14"/>
    </row>
    <row r="27" spans="1:14" s="13" customFormat="1" ht="12.75">
      <c r="A27" s="14"/>
      <c r="B27" s="18"/>
      <c r="C27" s="19"/>
      <c r="D27" s="19"/>
      <c r="E27" s="19"/>
      <c r="F27" s="19"/>
      <c r="H27" s="70"/>
      <c r="I27" s="70"/>
      <c r="J27" s="70"/>
      <c r="K27" s="70"/>
      <c r="L27" s="70"/>
      <c r="M27" s="70"/>
      <c r="N27" s="14"/>
    </row>
    <row r="28" spans="1:14" s="13" customFormat="1" ht="12.75">
      <c r="A28" s="14"/>
      <c r="B28" s="74" t="s">
        <v>45</v>
      </c>
      <c r="C28" s="19"/>
      <c r="D28" s="19"/>
      <c r="E28" s="19"/>
      <c r="F28" s="74"/>
      <c r="G28" s="75" t="s">
        <v>133</v>
      </c>
      <c r="H28" s="75" t="s">
        <v>134</v>
      </c>
      <c r="I28" s="70"/>
      <c r="J28" s="70"/>
      <c r="K28" s="70"/>
      <c r="L28" s="70"/>
      <c r="M28" s="70"/>
      <c r="N28" s="14"/>
    </row>
    <row r="29" spans="2:8" s="1" customFormat="1" ht="12.75">
      <c r="B29" s="76" t="s">
        <v>54</v>
      </c>
      <c r="C29" s="19"/>
      <c r="D29" s="19"/>
      <c r="E29" s="19"/>
      <c r="F29" s="77">
        <f>SUM(F13:F24)</f>
        <v>60</v>
      </c>
      <c r="G29" s="75">
        <f>+SUM(F13:F15)+F19+F20+F23+F24-16</f>
        <v>33</v>
      </c>
      <c r="H29" s="75">
        <f>F29-G29</f>
        <v>27</v>
      </c>
    </row>
    <row r="30" spans="2:5" ht="12.75">
      <c r="B30" s="91"/>
      <c r="C30" s="92"/>
      <c r="D30" s="92"/>
      <c r="E30" s="92"/>
    </row>
    <row r="31" spans="2:5" ht="12.75">
      <c r="B31" s="91" t="s">
        <v>65</v>
      </c>
      <c r="C31" s="92"/>
      <c r="D31" s="92"/>
      <c r="E31" s="92"/>
    </row>
    <row r="32" spans="2:13" s="40" customFormat="1" ht="12.75">
      <c r="B32" s="40" t="s">
        <v>50</v>
      </c>
      <c r="F32" s="40">
        <f>SUM(F13:F15)</f>
        <v>38</v>
      </c>
      <c r="G32" s="40">
        <f aca="true" t="shared" si="1" ref="G32:M32">SUM(G13:G15)</f>
        <v>150</v>
      </c>
      <c r="H32" s="40">
        <f t="shared" si="1"/>
        <v>50</v>
      </c>
      <c r="I32" s="40">
        <f t="shared" si="1"/>
        <v>40</v>
      </c>
      <c r="J32" s="40">
        <f t="shared" si="1"/>
        <v>0</v>
      </c>
      <c r="K32" s="40">
        <f t="shared" si="1"/>
        <v>25</v>
      </c>
      <c r="L32" s="40">
        <f t="shared" si="1"/>
        <v>35</v>
      </c>
      <c r="M32" s="40">
        <f t="shared" si="1"/>
        <v>0</v>
      </c>
    </row>
    <row r="33" spans="2:13" s="25" customFormat="1" ht="12.75">
      <c r="B33" s="25" t="s">
        <v>51</v>
      </c>
      <c r="F33" s="25">
        <f>SUM(F16:F16)</f>
        <v>6</v>
      </c>
      <c r="G33" s="25">
        <f>SUM(G16:G16)</f>
        <v>30</v>
      </c>
      <c r="H33" s="25">
        <f aca="true" t="shared" si="2" ref="H33:M33">SUM(H16:H16)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106</v>
      </c>
      <c r="F34" s="41">
        <f>SUM(F17:F19)</f>
        <v>7</v>
      </c>
      <c r="G34" s="41">
        <f>+SUM(G17:G19)</f>
        <v>69</v>
      </c>
      <c r="H34" s="41">
        <f aca="true" t="shared" si="3" ref="H34:M34">+SUM(H17:H19)</f>
        <v>30</v>
      </c>
      <c r="I34" s="41">
        <f t="shared" si="3"/>
        <v>0</v>
      </c>
      <c r="J34" s="41">
        <f t="shared" si="3"/>
        <v>0</v>
      </c>
      <c r="K34" s="41">
        <f t="shared" si="3"/>
        <v>39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SUM(F20:F20)</f>
        <v>2</v>
      </c>
      <c r="G35" s="41">
        <f>SUM(G19:G19)</f>
        <v>30</v>
      </c>
      <c r="H35" s="41">
        <f aca="true" t="shared" si="4" ref="H35:M35">SUM(H19:H19)</f>
        <v>30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1:13" ht="12.75">
      <c r="A36" s="53"/>
      <c r="B36" s="53" t="s">
        <v>114</v>
      </c>
      <c r="C36" s="53"/>
      <c r="D36" s="53"/>
      <c r="E36" s="53"/>
      <c r="F36" s="53">
        <f>SUM(F21:F21)</f>
        <v>0</v>
      </c>
      <c r="G36" s="53">
        <f aca="true" t="shared" si="5" ref="G36:M36">SUM(G21:G21)</f>
        <v>60</v>
      </c>
      <c r="H36" s="53">
        <f t="shared" si="5"/>
        <v>0</v>
      </c>
      <c r="I36" s="53">
        <f t="shared" si="5"/>
        <v>30</v>
      </c>
      <c r="J36" s="53">
        <f t="shared" si="5"/>
        <v>0</v>
      </c>
      <c r="K36" s="53">
        <f t="shared" si="5"/>
        <v>0</v>
      </c>
      <c r="L36" s="53">
        <f t="shared" si="5"/>
        <v>30</v>
      </c>
      <c r="M36" s="53">
        <f t="shared" si="5"/>
        <v>0</v>
      </c>
    </row>
    <row r="37" spans="2:13" ht="12.75">
      <c r="B37" s="45" t="s">
        <v>52</v>
      </c>
      <c r="F37">
        <f>SUM(F32:F36)</f>
        <v>53</v>
      </c>
      <c r="G37">
        <f aca="true" t="shared" si="6" ref="G37:M37">SUM(G32:G36)</f>
        <v>339</v>
      </c>
      <c r="H37">
        <f t="shared" si="6"/>
        <v>110</v>
      </c>
      <c r="I37">
        <f t="shared" si="6"/>
        <v>70</v>
      </c>
      <c r="J37">
        <f t="shared" si="6"/>
        <v>0</v>
      </c>
      <c r="K37">
        <f t="shared" si="6"/>
        <v>94</v>
      </c>
      <c r="L37">
        <f t="shared" si="6"/>
        <v>65</v>
      </c>
      <c r="M37">
        <f t="shared" si="6"/>
        <v>0</v>
      </c>
    </row>
    <row r="46" spans="2:7" ht="12.75">
      <c r="B46" s="15" t="s">
        <v>0</v>
      </c>
      <c r="E46" s="20" t="s">
        <v>39</v>
      </c>
      <c r="F46" s="20" t="s">
        <v>1</v>
      </c>
      <c r="G46" s="20"/>
    </row>
    <row r="47" spans="2:7" ht="12.75">
      <c r="B47" t="s">
        <v>2</v>
      </c>
      <c r="E47" s="71">
        <f>G47/G50</f>
        <v>0.4427083333333333</v>
      </c>
      <c r="F47" s="20" t="s">
        <v>40</v>
      </c>
      <c r="G47" s="20">
        <f>H74+K74</f>
        <v>170</v>
      </c>
    </row>
    <row r="48" spans="2:7" ht="12.75">
      <c r="B48" t="s">
        <v>46</v>
      </c>
      <c r="E48" s="71">
        <f>G48/G50</f>
        <v>0.5078125</v>
      </c>
      <c r="F48" s="20" t="s">
        <v>41</v>
      </c>
      <c r="G48" s="20">
        <f>I74+L74</f>
        <v>195</v>
      </c>
    </row>
    <row r="49" spans="2:7" ht="12.75">
      <c r="B49" t="s">
        <v>28</v>
      </c>
      <c r="E49" s="71">
        <f>G49/G50</f>
        <v>0.049479166666666664</v>
      </c>
      <c r="F49" s="20" t="s">
        <v>42</v>
      </c>
      <c r="G49" s="20">
        <f>J74+M74</f>
        <v>19</v>
      </c>
    </row>
    <row r="50" spans="2:7" ht="12.75">
      <c r="B50" t="s">
        <v>60</v>
      </c>
      <c r="E50" s="71">
        <f>SUM(E47:E49)</f>
        <v>0.9999999999999999</v>
      </c>
      <c r="F50" s="20" t="s">
        <v>4</v>
      </c>
      <c r="G50" s="20">
        <f>SUM(G47:G49)</f>
        <v>384</v>
      </c>
    </row>
    <row r="51" ht="12.75">
      <c r="B51" t="s">
        <v>78</v>
      </c>
    </row>
    <row r="52" spans="1:14" ht="12.75">
      <c r="A52" s="103" t="s">
        <v>34</v>
      </c>
      <c r="B52" s="103" t="s">
        <v>5</v>
      </c>
      <c r="C52" s="104" t="s">
        <v>6</v>
      </c>
      <c r="D52" s="104"/>
      <c r="E52" s="104"/>
      <c r="F52" s="78" t="s">
        <v>47</v>
      </c>
      <c r="G52" s="104" t="s">
        <v>8</v>
      </c>
      <c r="H52" s="103"/>
      <c r="I52" s="103"/>
      <c r="J52" s="103"/>
      <c r="K52" s="103"/>
      <c r="L52" s="103"/>
      <c r="M52" s="103"/>
      <c r="N52" s="93" t="s">
        <v>9</v>
      </c>
    </row>
    <row r="53" spans="1:14" ht="12.75">
      <c r="A53" s="103"/>
      <c r="B53" s="107"/>
      <c r="C53" s="79" t="s">
        <v>10</v>
      </c>
      <c r="D53" s="79" t="s">
        <v>11</v>
      </c>
      <c r="E53" s="80" t="s">
        <v>12</v>
      </c>
      <c r="F53" s="100" t="s">
        <v>45</v>
      </c>
      <c r="G53" s="80" t="s">
        <v>4</v>
      </c>
      <c r="H53" s="98" t="s">
        <v>124</v>
      </c>
      <c r="I53" s="99"/>
      <c r="J53" s="100"/>
      <c r="K53" s="98" t="s">
        <v>125</v>
      </c>
      <c r="L53" s="99"/>
      <c r="M53" s="100"/>
      <c r="N53" s="94"/>
    </row>
    <row r="54" spans="1:14" ht="12.75">
      <c r="A54" s="103"/>
      <c r="B54" s="107"/>
      <c r="C54" s="82"/>
      <c r="D54" s="82" t="s">
        <v>15</v>
      </c>
      <c r="E54" s="83" t="s">
        <v>16</v>
      </c>
      <c r="F54" s="100"/>
      <c r="G54" s="83" t="s">
        <v>17</v>
      </c>
      <c r="H54" s="81" t="s">
        <v>18</v>
      </c>
      <c r="I54" s="58" t="s">
        <v>19</v>
      </c>
      <c r="J54" s="58" t="s">
        <v>20</v>
      </c>
      <c r="K54" s="58" t="s">
        <v>18</v>
      </c>
      <c r="L54" s="58" t="s">
        <v>19</v>
      </c>
      <c r="M54" s="58" t="s">
        <v>20</v>
      </c>
      <c r="N54" s="95"/>
    </row>
    <row r="55" spans="1:14" ht="12.75">
      <c r="A55" s="30">
        <v>1</v>
      </c>
      <c r="B55" s="30" t="s">
        <v>69</v>
      </c>
      <c r="C55" s="31">
        <v>4</v>
      </c>
      <c r="D55" s="31" t="s">
        <v>121</v>
      </c>
      <c r="E55" s="31"/>
      <c r="F55" s="32">
        <v>15</v>
      </c>
      <c r="G55" s="31">
        <v>60</v>
      </c>
      <c r="H55" s="32">
        <v>10</v>
      </c>
      <c r="I55" s="32">
        <v>20</v>
      </c>
      <c r="J55" s="32">
        <v>0</v>
      </c>
      <c r="K55" s="32">
        <v>10</v>
      </c>
      <c r="L55" s="32">
        <v>20</v>
      </c>
      <c r="M55" s="32">
        <v>0</v>
      </c>
      <c r="N55" s="30" t="s">
        <v>140</v>
      </c>
    </row>
    <row r="56" spans="1:14" ht="12.75">
      <c r="A56" s="30">
        <v>2</v>
      </c>
      <c r="B56" s="30" t="s">
        <v>29</v>
      </c>
      <c r="C56" s="32">
        <v>3</v>
      </c>
      <c r="D56" s="31">
        <v>3</v>
      </c>
      <c r="E56" s="32"/>
      <c r="F56" s="32">
        <v>5</v>
      </c>
      <c r="G56" s="32">
        <v>30</v>
      </c>
      <c r="H56" s="32">
        <v>10</v>
      </c>
      <c r="I56" s="32">
        <v>10</v>
      </c>
      <c r="J56" s="32">
        <v>10</v>
      </c>
      <c r="K56" s="32">
        <v>0</v>
      </c>
      <c r="L56" s="32">
        <v>0</v>
      </c>
      <c r="M56" s="32">
        <v>0</v>
      </c>
      <c r="N56" s="30"/>
    </row>
    <row r="57" spans="1:14" ht="12.75">
      <c r="A57" s="30">
        <v>3</v>
      </c>
      <c r="B57" s="30" t="s">
        <v>67</v>
      </c>
      <c r="C57" s="32">
        <v>4</v>
      </c>
      <c r="D57" s="31">
        <v>4</v>
      </c>
      <c r="E57" s="32"/>
      <c r="F57" s="32">
        <v>5</v>
      </c>
      <c r="G57" s="32">
        <v>30</v>
      </c>
      <c r="H57" s="32">
        <v>0</v>
      </c>
      <c r="I57" s="32">
        <v>0</v>
      </c>
      <c r="J57" s="32">
        <v>0</v>
      </c>
      <c r="K57" s="32">
        <v>10</v>
      </c>
      <c r="L57" s="32">
        <v>20</v>
      </c>
      <c r="M57" s="32">
        <v>0</v>
      </c>
      <c r="N57" s="30"/>
    </row>
    <row r="58" spans="1:14" ht="12.75">
      <c r="A58" s="30">
        <v>4</v>
      </c>
      <c r="B58" s="30" t="s">
        <v>66</v>
      </c>
      <c r="C58" s="32">
        <v>3</v>
      </c>
      <c r="D58" s="32"/>
      <c r="E58" s="32"/>
      <c r="F58" s="32">
        <v>4</v>
      </c>
      <c r="G58" s="32">
        <v>30</v>
      </c>
      <c r="H58" s="32">
        <v>30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0"/>
    </row>
    <row r="59" spans="1:14" ht="12.75">
      <c r="A59" s="21">
        <v>5</v>
      </c>
      <c r="B59" s="21" t="s">
        <v>87</v>
      </c>
      <c r="C59" s="22">
        <v>3</v>
      </c>
      <c r="D59" s="22">
        <v>3</v>
      </c>
      <c r="E59" s="22"/>
      <c r="F59" s="22">
        <v>4</v>
      </c>
      <c r="G59" s="22">
        <v>30</v>
      </c>
      <c r="H59" s="22">
        <v>20</v>
      </c>
      <c r="I59" s="22">
        <v>10</v>
      </c>
      <c r="J59" s="22">
        <v>0</v>
      </c>
      <c r="K59" s="22">
        <v>0</v>
      </c>
      <c r="L59" s="22">
        <v>0</v>
      </c>
      <c r="M59" s="22">
        <v>0</v>
      </c>
      <c r="N59" s="21"/>
    </row>
    <row r="60" spans="1:14" ht="12.75">
      <c r="A60" s="21">
        <v>6</v>
      </c>
      <c r="B60" s="21" t="s">
        <v>113</v>
      </c>
      <c r="C60" s="22">
        <v>4</v>
      </c>
      <c r="D60" s="22"/>
      <c r="E60" s="22"/>
      <c r="F60" s="22">
        <v>3</v>
      </c>
      <c r="G60" s="22">
        <v>30</v>
      </c>
      <c r="H60" s="23">
        <v>0</v>
      </c>
      <c r="I60" s="23">
        <v>0</v>
      </c>
      <c r="J60" s="23">
        <v>0</v>
      </c>
      <c r="K60" s="23">
        <v>30</v>
      </c>
      <c r="L60" s="23">
        <v>0</v>
      </c>
      <c r="M60" s="23">
        <v>0</v>
      </c>
      <c r="N60" s="21"/>
    </row>
    <row r="61" spans="1:14" ht="12.75">
      <c r="A61" s="35">
        <v>7</v>
      </c>
      <c r="B61" s="35" t="s">
        <v>31</v>
      </c>
      <c r="C61" s="36"/>
      <c r="D61" s="37"/>
      <c r="E61" s="36">
        <v>4</v>
      </c>
      <c r="F61" s="36">
        <v>1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5" t="s">
        <v>32</v>
      </c>
    </row>
    <row r="62" spans="1:14" ht="12.75">
      <c r="A62" s="27">
        <v>8</v>
      </c>
      <c r="B62" s="27" t="s">
        <v>30</v>
      </c>
      <c r="C62" s="17"/>
      <c r="D62" s="42"/>
      <c r="E62" s="17">
        <v>4</v>
      </c>
      <c r="F62" s="17">
        <v>0</v>
      </c>
      <c r="G62" s="17">
        <v>15</v>
      </c>
      <c r="H62" s="28">
        <v>0</v>
      </c>
      <c r="I62" s="28">
        <v>0</v>
      </c>
      <c r="J62" s="28">
        <v>0</v>
      </c>
      <c r="K62" s="28">
        <v>0</v>
      </c>
      <c r="L62" s="28">
        <v>15</v>
      </c>
      <c r="M62" s="28">
        <v>0</v>
      </c>
      <c r="N62" s="35"/>
    </row>
    <row r="63" spans="1:14" ht="12.75">
      <c r="A63" s="49">
        <v>9</v>
      </c>
      <c r="B63" s="50" t="s">
        <v>109</v>
      </c>
      <c r="C63" s="51">
        <v>4</v>
      </c>
      <c r="D63" s="51">
        <v>3.4</v>
      </c>
      <c r="E63" s="51"/>
      <c r="F63" s="52">
        <v>5</v>
      </c>
      <c r="G63" s="51">
        <v>60</v>
      </c>
      <c r="H63" s="52">
        <v>0</v>
      </c>
      <c r="I63" s="52">
        <v>30</v>
      </c>
      <c r="J63" s="52">
        <v>0</v>
      </c>
      <c r="K63" s="52">
        <v>0</v>
      </c>
      <c r="L63" s="52">
        <v>30</v>
      </c>
      <c r="M63" s="52">
        <v>0</v>
      </c>
      <c r="N63" s="49" t="s">
        <v>141</v>
      </c>
    </row>
    <row r="64" spans="1:14" ht="12.75">
      <c r="A64" s="27">
        <v>10</v>
      </c>
      <c r="B64" s="3" t="s">
        <v>89</v>
      </c>
      <c r="C64" s="2"/>
      <c r="D64" s="4">
        <v>3</v>
      </c>
      <c r="E64" s="2"/>
      <c r="F64" s="2">
        <v>1</v>
      </c>
      <c r="G64" s="2">
        <v>9</v>
      </c>
      <c r="H64" s="2">
        <v>0</v>
      </c>
      <c r="I64" s="2">
        <v>0</v>
      </c>
      <c r="J64" s="2">
        <v>9</v>
      </c>
      <c r="K64" s="2">
        <v>0</v>
      </c>
      <c r="L64" s="2">
        <v>0</v>
      </c>
      <c r="M64" s="2">
        <v>0</v>
      </c>
      <c r="N64" s="3"/>
    </row>
    <row r="65" spans="1:14" ht="12.75">
      <c r="A65" s="3"/>
      <c r="B65" s="3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3"/>
    </row>
    <row r="66" spans="1:14" ht="12.75">
      <c r="A66" s="3"/>
      <c r="B66" s="46" t="s">
        <v>53</v>
      </c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3"/>
    </row>
    <row r="67" spans="1:14" ht="12.75">
      <c r="A67" s="3">
        <v>11</v>
      </c>
      <c r="B67" s="6" t="s">
        <v>79</v>
      </c>
      <c r="C67" s="48"/>
      <c r="D67" s="2">
        <v>3</v>
      </c>
      <c r="E67" s="2"/>
      <c r="F67" s="2">
        <v>1</v>
      </c>
      <c r="G67" s="2">
        <v>9</v>
      </c>
      <c r="H67" s="2">
        <v>5</v>
      </c>
      <c r="I67" s="2">
        <v>4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ht="12.75">
      <c r="A68" s="3">
        <v>12</v>
      </c>
      <c r="B68" s="6" t="s">
        <v>77</v>
      </c>
      <c r="C68" s="2">
        <v>3</v>
      </c>
      <c r="D68" s="2">
        <v>3</v>
      </c>
      <c r="E68" s="2"/>
      <c r="F68" s="2">
        <v>3</v>
      </c>
      <c r="G68" s="2">
        <v>18</v>
      </c>
      <c r="H68" s="2">
        <v>9</v>
      </c>
      <c r="I68" s="2">
        <v>9</v>
      </c>
      <c r="J68" s="2">
        <v>0</v>
      </c>
      <c r="K68" s="2">
        <v>0</v>
      </c>
      <c r="L68" s="2">
        <v>0</v>
      </c>
      <c r="M68" s="2">
        <v>0</v>
      </c>
      <c r="N68" s="3"/>
    </row>
    <row r="69" spans="1:14" ht="12.75">
      <c r="A69" s="27">
        <v>13</v>
      </c>
      <c r="B69" s="6" t="s">
        <v>80</v>
      </c>
      <c r="C69" s="2"/>
      <c r="D69" s="2">
        <v>3</v>
      </c>
      <c r="E69" s="2"/>
      <c r="F69" s="2">
        <v>3</v>
      </c>
      <c r="G69" s="2">
        <v>18</v>
      </c>
      <c r="H69" s="2">
        <v>9</v>
      </c>
      <c r="I69" s="2">
        <v>9</v>
      </c>
      <c r="J69" s="2">
        <v>0</v>
      </c>
      <c r="K69" s="2">
        <v>0</v>
      </c>
      <c r="L69" s="2">
        <v>0</v>
      </c>
      <c r="M69" s="2">
        <v>0</v>
      </c>
      <c r="N69" s="21"/>
    </row>
    <row r="70" spans="1:14" ht="12.75">
      <c r="A70" s="27">
        <v>14</v>
      </c>
      <c r="B70" s="6" t="s">
        <v>81</v>
      </c>
      <c r="C70" s="2"/>
      <c r="D70" s="2">
        <v>3</v>
      </c>
      <c r="E70" s="2"/>
      <c r="F70" s="2">
        <v>1</v>
      </c>
      <c r="G70" s="2">
        <v>9</v>
      </c>
      <c r="H70" s="2">
        <v>9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1"/>
    </row>
    <row r="71" spans="1:14" ht="12.75">
      <c r="A71" s="3">
        <v>15</v>
      </c>
      <c r="B71" s="6" t="s">
        <v>110</v>
      </c>
      <c r="C71" s="4"/>
      <c r="D71" s="4">
        <v>4</v>
      </c>
      <c r="E71" s="4"/>
      <c r="F71" s="2">
        <v>3</v>
      </c>
      <c r="G71" s="4">
        <v>12</v>
      </c>
      <c r="H71" s="2">
        <v>0</v>
      </c>
      <c r="I71" s="2">
        <v>0</v>
      </c>
      <c r="J71" s="2">
        <v>0</v>
      </c>
      <c r="K71" s="2">
        <v>6</v>
      </c>
      <c r="L71" s="2">
        <v>6</v>
      </c>
      <c r="M71" s="2">
        <v>0</v>
      </c>
      <c r="N71" s="3"/>
    </row>
    <row r="72" spans="1:14" ht="12.75">
      <c r="A72" s="3">
        <v>16</v>
      </c>
      <c r="B72" s="6" t="s">
        <v>82</v>
      </c>
      <c r="C72" s="2"/>
      <c r="D72" s="2">
        <v>4</v>
      </c>
      <c r="E72" s="2"/>
      <c r="F72" s="2">
        <v>3</v>
      </c>
      <c r="G72" s="2">
        <v>12</v>
      </c>
      <c r="H72" s="5">
        <v>0</v>
      </c>
      <c r="I72" s="5">
        <v>0</v>
      </c>
      <c r="J72" s="5">
        <v>0</v>
      </c>
      <c r="K72" s="5">
        <v>6</v>
      </c>
      <c r="L72" s="5">
        <v>6</v>
      </c>
      <c r="M72" s="5">
        <v>0</v>
      </c>
      <c r="N72" s="3"/>
    </row>
    <row r="73" spans="1:14" ht="12.75">
      <c r="A73" s="3">
        <v>17</v>
      </c>
      <c r="B73" s="6" t="s">
        <v>83</v>
      </c>
      <c r="C73" s="2"/>
      <c r="D73" s="2">
        <v>4</v>
      </c>
      <c r="E73" s="2"/>
      <c r="F73" s="2">
        <v>3</v>
      </c>
      <c r="G73" s="2">
        <v>12</v>
      </c>
      <c r="H73" s="5">
        <v>0</v>
      </c>
      <c r="I73" s="5">
        <v>0</v>
      </c>
      <c r="J73" s="5">
        <v>0</v>
      </c>
      <c r="K73" s="5">
        <v>6</v>
      </c>
      <c r="L73" s="5">
        <v>6</v>
      </c>
      <c r="M73" s="5">
        <v>0</v>
      </c>
      <c r="N73" s="3"/>
    </row>
    <row r="74" spans="1:14" ht="12.75">
      <c r="A74" s="11"/>
      <c r="B74" s="60" t="s">
        <v>27</v>
      </c>
      <c r="C74" s="12">
        <f>COUNT(C55:C73)</f>
        <v>8</v>
      </c>
      <c r="D74" s="12"/>
      <c r="E74" s="11"/>
      <c r="F74" s="12">
        <f aca="true" t="shared" si="7" ref="F74:M74">SUM(F55:F73)</f>
        <v>60</v>
      </c>
      <c r="G74" s="12">
        <f t="shared" si="7"/>
        <v>384</v>
      </c>
      <c r="H74" s="12">
        <f t="shared" si="7"/>
        <v>102</v>
      </c>
      <c r="I74" s="12">
        <f t="shared" si="7"/>
        <v>92</v>
      </c>
      <c r="J74" s="12">
        <f t="shared" si="7"/>
        <v>19</v>
      </c>
      <c r="K74" s="12">
        <f t="shared" si="7"/>
        <v>68</v>
      </c>
      <c r="L74" s="12">
        <f t="shared" si="7"/>
        <v>103</v>
      </c>
      <c r="M74" s="12">
        <f t="shared" si="7"/>
        <v>0</v>
      </c>
      <c r="N74" s="11"/>
    </row>
    <row r="75" spans="1:14" ht="12.75">
      <c r="A75" s="1"/>
      <c r="B75" s="18" t="s">
        <v>48</v>
      </c>
      <c r="C75" s="19"/>
      <c r="D75" s="19"/>
      <c r="E75" s="19"/>
      <c r="F75" s="13"/>
      <c r="G75" s="102">
        <f>SUM(H74:J74)</f>
        <v>213</v>
      </c>
      <c r="H75" s="102"/>
      <c r="I75" s="102"/>
      <c r="J75" s="102">
        <f>SUM(K74:M74)</f>
        <v>171</v>
      </c>
      <c r="K75" s="102"/>
      <c r="L75" s="102"/>
      <c r="M75" s="10"/>
      <c r="N75" s="9"/>
    </row>
    <row r="76" spans="1:14" ht="12.75">
      <c r="A76" s="1"/>
      <c r="B76" s="18"/>
      <c r="C76" s="19"/>
      <c r="D76" s="19"/>
      <c r="E76" s="19"/>
      <c r="F76" s="13"/>
      <c r="G76" s="70"/>
      <c r="H76" s="70"/>
      <c r="I76" s="70"/>
      <c r="J76" s="70"/>
      <c r="K76" s="70"/>
      <c r="L76" s="70"/>
      <c r="M76" s="10"/>
      <c r="N76" s="9"/>
    </row>
    <row r="77" spans="1:14" ht="12.75">
      <c r="A77" s="1"/>
      <c r="B77" s="74" t="s">
        <v>45</v>
      </c>
      <c r="C77" s="19"/>
      <c r="D77" s="19"/>
      <c r="E77" s="19"/>
      <c r="F77" s="74">
        <f>SUM(F55:F73)</f>
        <v>60</v>
      </c>
      <c r="G77" s="75" t="s">
        <v>135</v>
      </c>
      <c r="H77" s="75" t="s">
        <v>136</v>
      </c>
      <c r="I77" s="70"/>
      <c r="J77" s="70"/>
      <c r="K77" s="70"/>
      <c r="L77" s="70"/>
      <c r="M77" s="10"/>
      <c r="N77" s="9"/>
    </row>
    <row r="78" spans="1:14" ht="12.75">
      <c r="A78" s="1"/>
      <c r="B78" s="76" t="s">
        <v>54</v>
      </c>
      <c r="C78" s="19"/>
      <c r="D78" s="19"/>
      <c r="E78" s="19"/>
      <c r="F78" s="77">
        <f>SUM(F55:F64)</f>
        <v>43</v>
      </c>
      <c r="G78" s="75">
        <f>+F55+F56+F58+F59+F64-9</f>
        <v>20</v>
      </c>
      <c r="H78" s="75">
        <f>F78-G78</f>
        <v>23</v>
      </c>
      <c r="I78" s="70"/>
      <c r="J78" s="70"/>
      <c r="K78" s="70"/>
      <c r="L78" s="70"/>
      <c r="M78" s="10"/>
      <c r="N78" s="9"/>
    </row>
    <row r="79" spans="1:14" ht="12.75">
      <c r="A79" s="1"/>
      <c r="B79" s="76" t="s">
        <v>137</v>
      </c>
      <c r="C79" s="19"/>
      <c r="D79" s="19"/>
      <c r="E79" s="19"/>
      <c r="F79" s="77">
        <f>SUM(F67:F73)</f>
        <v>17</v>
      </c>
      <c r="G79" s="75">
        <f>+SUM(F67:F70)</f>
        <v>8</v>
      </c>
      <c r="H79" s="75">
        <f>F79-G79</f>
        <v>9</v>
      </c>
      <c r="I79" s="70"/>
      <c r="J79" s="70"/>
      <c r="K79" s="70"/>
      <c r="L79" s="70"/>
      <c r="M79" s="10"/>
      <c r="N79" s="9"/>
    </row>
    <row r="80" spans="1:14" ht="12.75">
      <c r="A80" s="1"/>
      <c r="B80" s="18"/>
      <c r="C80" s="19"/>
      <c r="D80" s="19"/>
      <c r="E80" s="19"/>
      <c r="F80" s="13"/>
      <c r="G80" s="74">
        <f>SUM(G78:G79)</f>
        <v>28</v>
      </c>
      <c r="H80" s="74">
        <f>SUM(H78:H79)</f>
        <v>32</v>
      </c>
      <c r="I80" s="70"/>
      <c r="J80" s="70"/>
      <c r="K80" s="70"/>
      <c r="L80" s="70"/>
      <c r="M80" s="10"/>
      <c r="N80" s="9"/>
    </row>
    <row r="82" spans="2:5" ht="12.75">
      <c r="B82" s="91" t="s">
        <v>65</v>
      </c>
      <c r="C82" s="92"/>
      <c r="D82" s="92"/>
      <c r="E82" s="92"/>
    </row>
    <row r="83" spans="1:14" ht="12.75">
      <c r="A83" s="40"/>
      <c r="B83" s="40" t="s">
        <v>50</v>
      </c>
      <c r="C83" s="40"/>
      <c r="D83" s="40"/>
      <c r="E83" s="40"/>
      <c r="F83" s="40">
        <f>SUM(F55:F58)</f>
        <v>29</v>
      </c>
      <c r="G83" s="40">
        <f aca="true" t="shared" si="8" ref="G83:L83">SUM(G55:G58)</f>
        <v>150</v>
      </c>
      <c r="H83" s="40">
        <f t="shared" si="8"/>
        <v>50</v>
      </c>
      <c r="I83" s="40">
        <f t="shared" si="8"/>
        <v>30</v>
      </c>
      <c r="J83" s="40">
        <f t="shared" si="8"/>
        <v>10</v>
      </c>
      <c r="K83" s="40">
        <f t="shared" si="8"/>
        <v>20</v>
      </c>
      <c r="L83" s="40">
        <f t="shared" si="8"/>
        <v>40</v>
      </c>
      <c r="M83" s="40">
        <f>SUM(M55:M57)</f>
        <v>0</v>
      </c>
      <c r="N83" s="40"/>
    </row>
    <row r="84" spans="1:14" ht="12.75">
      <c r="A84" s="25"/>
      <c r="B84" s="25" t="s">
        <v>51</v>
      </c>
      <c r="C84" s="25"/>
      <c r="D84" s="25"/>
      <c r="E84" s="25"/>
      <c r="F84" s="25">
        <f>SUM(F59:F60)</f>
        <v>7</v>
      </c>
      <c r="G84" s="25">
        <f>SUM(G59:G60)</f>
        <v>60</v>
      </c>
      <c r="H84" s="25">
        <f aca="true" t="shared" si="9" ref="H84:M84">SUM(H59:H60)</f>
        <v>20</v>
      </c>
      <c r="I84" s="25">
        <f t="shared" si="9"/>
        <v>10</v>
      </c>
      <c r="J84" s="25">
        <f t="shared" si="9"/>
        <v>0</v>
      </c>
      <c r="K84" s="25">
        <f t="shared" si="9"/>
        <v>30</v>
      </c>
      <c r="L84" s="25">
        <f t="shared" si="9"/>
        <v>0</v>
      </c>
      <c r="M84" s="25">
        <f t="shared" si="9"/>
        <v>0</v>
      </c>
      <c r="N84" s="25"/>
    </row>
    <row r="85" spans="1:14" ht="12.75">
      <c r="A85" s="41"/>
      <c r="B85" s="41" t="s">
        <v>31</v>
      </c>
      <c r="C85" s="41"/>
      <c r="D85" s="41"/>
      <c r="E85" s="41"/>
      <c r="F85" s="41">
        <f>SUM(F61:F61)</f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/>
    </row>
    <row r="86" spans="1:14" ht="12.75">
      <c r="A86" s="41"/>
      <c r="B86" s="41" t="s">
        <v>114</v>
      </c>
      <c r="C86" s="41"/>
      <c r="D86" s="41"/>
      <c r="E86" s="41"/>
      <c r="F86" s="41">
        <f>SUM(F63:F63)</f>
        <v>5</v>
      </c>
      <c r="G86" s="41">
        <f aca="true" t="shared" si="10" ref="G86:M86">SUM(G63:G63)</f>
        <v>60</v>
      </c>
      <c r="H86" s="41">
        <f t="shared" si="10"/>
        <v>0</v>
      </c>
      <c r="I86" s="41">
        <f t="shared" si="10"/>
        <v>30</v>
      </c>
      <c r="J86" s="41">
        <f t="shared" si="10"/>
        <v>0</v>
      </c>
      <c r="K86" s="41">
        <f t="shared" si="10"/>
        <v>0</v>
      </c>
      <c r="L86" s="41">
        <f t="shared" si="10"/>
        <v>30</v>
      </c>
      <c r="M86" s="41">
        <f t="shared" si="10"/>
        <v>0</v>
      </c>
      <c r="N86" s="41"/>
    </row>
    <row r="87" spans="2:13" ht="12.75">
      <c r="B87" s="45" t="s">
        <v>52</v>
      </c>
      <c r="F87">
        <f>SUM(F83:F86)</f>
        <v>42</v>
      </c>
      <c r="G87">
        <f aca="true" t="shared" si="11" ref="G87:M87">SUM(G83:G86)</f>
        <v>270</v>
      </c>
      <c r="H87">
        <f t="shared" si="11"/>
        <v>70</v>
      </c>
      <c r="I87">
        <f t="shared" si="11"/>
        <v>70</v>
      </c>
      <c r="J87">
        <f t="shared" si="11"/>
        <v>10</v>
      </c>
      <c r="K87">
        <f t="shared" si="11"/>
        <v>50</v>
      </c>
      <c r="L87">
        <f t="shared" si="11"/>
        <v>70</v>
      </c>
      <c r="M87">
        <f t="shared" si="11"/>
        <v>0</v>
      </c>
    </row>
    <row r="89" spans="2:13" ht="12.75">
      <c r="B89" s="15" t="s">
        <v>0</v>
      </c>
      <c r="D89" s="15"/>
      <c r="E89" s="20" t="s">
        <v>39</v>
      </c>
      <c r="F89" s="20" t="s">
        <v>1</v>
      </c>
      <c r="G89" s="20"/>
      <c r="H89" s="15"/>
      <c r="I89" s="15"/>
      <c r="J89" s="15"/>
      <c r="K89" s="15"/>
      <c r="L89" s="15"/>
      <c r="M89" s="15"/>
    </row>
    <row r="90" spans="2:13" ht="12.75">
      <c r="B90" t="s">
        <v>2</v>
      </c>
      <c r="D90" s="16"/>
      <c r="E90" s="71">
        <f>G90/G93</f>
        <v>0.3978494623655914</v>
      </c>
      <c r="F90" s="20" t="s">
        <v>40</v>
      </c>
      <c r="G90" s="20">
        <f>H122+K122</f>
        <v>185</v>
      </c>
      <c r="H90" s="15"/>
      <c r="I90" s="15"/>
      <c r="J90" s="15"/>
      <c r="K90" s="15"/>
      <c r="L90" s="15"/>
      <c r="M90" s="15"/>
    </row>
    <row r="91" spans="2:13" ht="12.75">
      <c r="B91" t="s">
        <v>46</v>
      </c>
      <c r="D91" s="16"/>
      <c r="E91" s="71">
        <f>G91/G93</f>
        <v>0.4838709677419355</v>
      </c>
      <c r="F91" s="20" t="s">
        <v>41</v>
      </c>
      <c r="G91" s="20">
        <f>I122+L122</f>
        <v>225</v>
      </c>
      <c r="H91" s="15"/>
      <c r="I91" s="15"/>
      <c r="J91" s="15"/>
      <c r="K91" s="15"/>
      <c r="L91" s="15"/>
      <c r="M91" s="15"/>
    </row>
    <row r="92" spans="2:13" ht="12.75">
      <c r="B92" t="s">
        <v>33</v>
      </c>
      <c r="D92" s="16"/>
      <c r="E92" s="71">
        <f>G92/G93</f>
        <v>0.11827956989247312</v>
      </c>
      <c r="F92" s="20" t="s">
        <v>42</v>
      </c>
      <c r="G92" s="20">
        <f>J122+M122</f>
        <v>55</v>
      </c>
      <c r="H92" s="15"/>
      <c r="I92" s="15"/>
      <c r="J92" s="15"/>
      <c r="K92" s="15"/>
      <c r="L92" s="15"/>
      <c r="M92" s="15"/>
    </row>
    <row r="93" spans="2:13" ht="12.75">
      <c r="B93" t="s">
        <v>60</v>
      </c>
      <c r="D93" s="15"/>
      <c r="E93" s="71">
        <f>SUM(E90:E92)</f>
        <v>1</v>
      </c>
      <c r="F93" s="20" t="s">
        <v>4</v>
      </c>
      <c r="G93" s="20">
        <f>SUM(G90:G92)</f>
        <v>465</v>
      </c>
      <c r="H93" s="15"/>
      <c r="I93" s="15"/>
      <c r="J93" s="15"/>
      <c r="K93" s="15"/>
      <c r="L93" s="15"/>
      <c r="M93" s="15"/>
    </row>
    <row r="94" ht="12.75">
      <c r="B94" t="s">
        <v>78</v>
      </c>
    </row>
    <row r="95" spans="1:14" ht="25.5">
      <c r="A95" s="103" t="s">
        <v>34</v>
      </c>
      <c r="B95" s="104" t="s">
        <v>5</v>
      </c>
      <c r="C95" s="107" t="s">
        <v>6</v>
      </c>
      <c r="D95" s="108"/>
      <c r="E95" s="109"/>
      <c r="F95" s="78" t="s">
        <v>7</v>
      </c>
      <c r="G95" s="107" t="s">
        <v>8</v>
      </c>
      <c r="H95" s="108"/>
      <c r="I95" s="108"/>
      <c r="J95" s="108"/>
      <c r="K95" s="108"/>
      <c r="L95" s="108"/>
      <c r="M95" s="109"/>
      <c r="N95" s="93" t="s">
        <v>9</v>
      </c>
    </row>
    <row r="96" spans="1:14" ht="12.75">
      <c r="A96" s="103"/>
      <c r="B96" s="105"/>
      <c r="C96" s="79" t="s">
        <v>10</v>
      </c>
      <c r="D96" s="79" t="s">
        <v>11</v>
      </c>
      <c r="E96" s="80" t="s">
        <v>12</v>
      </c>
      <c r="F96" s="96" t="s">
        <v>45</v>
      </c>
      <c r="G96" s="80" t="s">
        <v>4</v>
      </c>
      <c r="H96" s="98" t="s">
        <v>126</v>
      </c>
      <c r="I96" s="99"/>
      <c r="J96" s="100"/>
      <c r="K96" s="98" t="s">
        <v>127</v>
      </c>
      <c r="L96" s="99"/>
      <c r="M96" s="100"/>
      <c r="N96" s="94"/>
    </row>
    <row r="97" spans="1:14" ht="12.75">
      <c r="A97" s="103"/>
      <c r="B97" s="106"/>
      <c r="C97" s="82"/>
      <c r="D97" s="82" t="s">
        <v>15</v>
      </c>
      <c r="E97" s="83" t="s">
        <v>16</v>
      </c>
      <c r="F97" s="97"/>
      <c r="G97" s="83" t="s">
        <v>17</v>
      </c>
      <c r="H97" s="81" t="s">
        <v>18</v>
      </c>
      <c r="I97" s="58" t="s">
        <v>19</v>
      </c>
      <c r="J97" s="58" t="s">
        <v>20</v>
      </c>
      <c r="K97" s="58" t="s">
        <v>18</v>
      </c>
      <c r="L97" s="58" t="s">
        <v>19</v>
      </c>
      <c r="M97" s="58" t="s">
        <v>20</v>
      </c>
      <c r="N97" s="95"/>
    </row>
    <row r="98" spans="1:14" ht="12.75">
      <c r="A98" s="30">
        <v>1</v>
      </c>
      <c r="B98" s="30" t="s">
        <v>84</v>
      </c>
      <c r="C98" s="31">
        <v>5</v>
      </c>
      <c r="D98" s="31">
        <v>5</v>
      </c>
      <c r="E98" s="31"/>
      <c r="F98" s="87">
        <v>5</v>
      </c>
      <c r="G98" s="31">
        <v>30</v>
      </c>
      <c r="H98" s="32">
        <v>10</v>
      </c>
      <c r="I98" s="32">
        <v>10</v>
      </c>
      <c r="J98" s="32">
        <v>10</v>
      </c>
      <c r="K98" s="32">
        <v>0</v>
      </c>
      <c r="L98" s="32">
        <v>0</v>
      </c>
      <c r="M98" s="32">
        <v>0</v>
      </c>
      <c r="N98" s="30"/>
    </row>
    <row r="99" spans="1:14" ht="12.75">
      <c r="A99" s="30">
        <v>2</v>
      </c>
      <c r="B99" s="30" t="s">
        <v>36</v>
      </c>
      <c r="C99" s="32">
        <v>6</v>
      </c>
      <c r="D99" s="31">
        <v>6</v>
      </c>
      <c r="E99" s="32"/>
      <c r="F99" s="87">
        <v>5</v>
      </c>
      <c r="G99" s="32">
        <v>30</v>
      </c>
      <c r="H99" s="32">
        <v>0</v>
      </c>
      <c r="I99" s="32">
        <v>0</v>
      </c>
      <c r="J99" s="32">
        <v>0</v>
      </c>
      <c r="K99" s="32">
        <v>15</v>
      </c>
      <c r="L99" s="32">
        <v>15</v>
      </c>
      <c r="M99" s="32">
        <v>0</v>
      </c>
      <c r="N99" s="30"/>
    </row>
    <row r="100" spans="1:14" ht="12.75">
      <c r="A100" s="21">
        <v>3</v>
      </c>
      <c r="B100" s="44" t="s">
        <v>49</v>
      </c>
      <c r="C100" s="43">
        <v>5</v>
      </c>
      <c r="D100" s="43">
        <v>5</v>
      </c>
      <c r="E100" s="43"/>
      <c r="F100" s="22">
        <v>4</v>
      </c>
      <c r="G100" s="43">
        <v>30</v>
      </c>
      <c r="H100" s="22">
        <v>10</v>
      </c>
      <c r="I100" s="22">
        <v>20</v>
      </c>
      <c r="J100" s="22">
        <v>0</v>
      </c>
      <c r="K100" s="22">
        <v>0</v>
      </c>
      <c r="L100" s="22">
        <v>0</v>
      </c>
      <c r="M100" s="22">
        <v>0</v>
      </c>
      <c r="N100" s="21"/>
    </row>
    <row r="101" spans="1:14" ht="12.75">
      <c r="A101" s="21">
        <v>4</v>
      </c>
      <c r="B101" s="21" t="s">
        <v>85</v>
      </c>
      <c r="C101" s="43">
        <v>6</v>
      </c>
      <c r="D101" s="43">
        <v>6</v>
      </c>
      <c r="E101" s="43"/>
      <c r="F101" s="22">
        <v>3</v>
      </c>
      <c r="G101" s="43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15</v>
      </c>
      <c r="M101" s="22">
        <v>0</v>
      </c>
      <c r="N101" s="21"/>
    </row>
    <row r="102" spans="1:14" ht="12.75">
      <c r="A102" s="21">
        <v>5</v>
      </c>
      <c r="B102" s="21" t="s">
        <v>86</v>
      </c>
      <c r="C102" s="22">
        <v>6</v>
      </c>
      <c r="D102" s="43">
        <v>6</v>
      </c>
      <c r="E102" s="22"/>
      <c r="F102" s="22">
        <v>3</v>
      </c>
      <c r="G102" s="22">
        <v>30</v>
      </c>
      <c r="H102" s="22">
        <v>0</v>
      </c>
      <c r="I102" s="22">
        <v>0</v>
      </c>
      <c r="J102" s="22">
        <v>0</v>
      </c>
      <c r="K102" s="22">
        <v>15</v>
      </c>
      <c r="L102" s="22">
        <v>15</v>
      </c>
      <c r="M102" s="22">
        <v>0</v>
      </c>
      <c r="N102" s="21"/>
    </row>
    <row r="103" spans="1:14" s="69" customFormat="1" ht="12.75">
      <c r="A103" s="65">
        <v>6</v>
      </c>
      <c r="B103" s="65" t="s">
        <v>132</v>
      </c>
      <c r="C103" s="66">
        <v>5</v>
      </c>
      <c r="D103" s="66">
        <v>5</v>
      </c>
      <c r="E103" s="66"/>
      <c r="F103" s="67">
        <v>3</v>
      </c>
      <c r="G103" s="66">
        <v>26</v>
      </c>
      <c r="H103" s="67">
        <v>14</v>
      </c>
      <c r="I103" s="67">
        <v>12</v>
      </c>
      <c r="J103" s="67">
        <v>0</v>
      </c>
      <c r="K103" s="67">
        <v>0</v>
      </c>
      <c r="L103" s="67">
        <v>0</v>
      </c>
      <c r="M103" s="67">
        <v>0</v>
      </c>
      <c r="N103" s="65"/>
    </row>
    <row r="104" spans="1:14" s="89" customFormat="1" ht="12.75">
      <c r="A104" s="85">
        <v>7</v>
      </c>
      <c r="B104" s="85" t="s">
        <v>111</v>
      </c>
      <c r="C104" s="87"/>
      <c r="D104" s="87">
        <v>5</v>
      </c>
      <c r="E104" s="87"/>
      <c r="F104" s="87">
        <v>2</v>
      </c>
      <c r="G104" s="87">
        <v>25</v>
      </c>
      <c r="H104" s="87">
        <v>0</v>
      </c>
      <c r="I104" s="87">
        <v>0</v>
      </c>
      <c r="J104" s="87">
        <v>25</v>
      </c>
      <c r="K104" s="87">
        <v>0</v>
      </c>
      <c r="L104" s="87">
        <v>0</v>
      </c>
      <c r="M104" s="87">
        <v>0</v>
      </c>
      <c r="N104" s="85"/>
    </row>
    <row r="105" spans="1:14" ht="12.75">
      <c r="A105" s="3">
        <v>8</v>
      </c>
      <c r="B105" s="3" t="s">
        <v>88</v>
      </c>
      <c r="C105" s="2"/>
      <c r="D105" s="4">
        <v>5</v>
      </c>
      <c r="E105" s="2"/>
      <c r="F105" s="2">
        <v>2</v>
      </c>
      <c r="G105" s="2">
        <v>18</v>
      </c>
      <c r="H105" s="2">
        <v>10</v>
      </c>
      <c r="I105" s="2">
        <v>8</v>
      </c>
      <c r="J105" s="2">
        <v>0</v>
      </c>
      <c r="K105" s="2">
        <v>0</v>
      </c>
      <c r="L105" s="2">
        <v>0</v>
      </c>
      <c r="M105" s="2">
        <v>0</v>
      </c>
      <c r="N105" s="3"/>
    </row>
    <row r="106" spans="1:14" ht="12.75">
      <c r="A106" s="3">
        <v>9</v>
      </c>
      <c r="B106" s="3" t="s">
        <v>35</v>
      </c>
      <c r="C106" s="2"/>
      <c r="D106" s="2">
        <v>5</v>
      </c>
      <c r="E106" s="2"/>
      <c r="F106" s="2">
        <v>3</v>
      </c>
      <c r="G106" s="2">
        <v>18</v>
      </c>
      <c r="H106" s="5">
        <v>8</v>
      </c>
      <c r="I106" s="5">
        <v>0</v>
      </c>
      <c r="J106" s="5">
        <v>10</v>
      </c>
      <c r="K106" s="5">
        <v>0</v>
      </c>
      <c r="L106" s="5">
        <v>0</v>
      </c>
      <c r="M106" s="5">
        <v>0</v>
      </c>
      <c r="N106" s="3"/>
    </row>
    <row r="107" spans="1:14" ht="12.75">
      <c r="A107" s="3">
        <v>10</v>
      </c>
      <c r="B107" s="6" t="s">
        <v>30</v>
      </c>
      <c r="C107" s="7"/>
      <c r="D107" s="8"/>
      <c r="E107" s="7" t="s">
        <v>122</v>
      </c>
      <c r="F107" s="2">
        <v>10</v>
      </c>
      <c r="G107" s="2">
        <v>30</v>
      </c>
      <c r="H107" s="2">
        <v>0</v>
      </c>
      <c r="I107" s="2">
        <v>15</v>
      </c>
      <c r="J107" s="2">
        <v>0</v>
      </c>
      <c r="K107" s="2">
        <v>0</v>
      </c>
      <c r="L107" s="2">
        <v>15</v>
      </c>
      <c r="M107" s="2">
        <v>0</v>
      </c>
      <c r="N107" s="3" t="s">
        <v>142</v>
      </c>
    </row>
    <row r="108" spans="1:14" ht="12.75">
      <c r="A108" s="3">
        <v>11</v>
      </c>
      <c r="B108" s="6" t="s">
        <v>90</v>
      </c>
      <c r="C108" s="7"/>
      <c r="D108" s="8">
        <v>6</v>
      </c>
      <c r="E108" s="7"/>
      <c r="F108" s="2">
        <v>2</v>
      </c>
      <c r="G108" s="2">
        <v>18</v>
      </c>
      <c r="H108" s="2">
        <v>0</v>
      </c>
      <c r="I108" s="2">
        <v>0</v>
      </c>
      <c r="J108" s="2">
        <v>0</v>
      </c>
      <c r="K108" s="2">
        <v>8</v>
      </c>
      <c r="L108" s="2">
        <v>10</v>
      </c>
      <c r="M108" s="2">
        <v>0</v>
      </c>
      <c r="N108" s="3"/>
    </row>
    <row r="109" spans="1:14" ht="12.75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 ht="12.75">
      <c r="A110" s="3"/>
      <c r="B110" s="46" t="s">
        <v>53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</row>
    <row r="111" spans="1:14" ht="12.75">
      <c r="A111" s="3">
        <v>12</v>
      </c>
      <c r="B111" s="27" t="s">
        <v>37</v>
      </c>
      <c r="C111" s="2">
        <v>5</v>
      </c>
      <c r="D111" s="2">
        <v>5</v>
      </c>
      <c r="E111" s="2"/>
      <c r="F111" s="2">
        <v>2</v>
      </c>
      <c r="G111" s="2">
        <v>26</v>
      </c>
      <c r="H111" s="2">
        <v>8</v>
      </c>
      <c r="I111" s="2">
        <v>18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63" customFormat="1" ht="25.5">
      <c r="A112" s="57">
        <v>13</v>
      </c>
      <c r="B112" s="61" t="s">
        <v>112</v>
      </c>
      <c r="C112" s="62"/>
      <c r="D112" s="62">
        <v>5</v>
      </c>
      <c r="E112" s="62"/>
      <c r="F112" s="58">
        <v>2</v>
      </c>
      <c r="G112" s="62">
        <v>18</v>
      </c>
      <c r="H112" s="62">
        <v>9</v>
      </c>
      <c r="I112" s="62">
        <v>9</v>
      </c>
      <c r="J112" s="62">
        <v>0</v>
      </c>
      <c r="K112" s="62">
        <v>0</v>
      </c>
      <c r="L112" s="62">
        <v>0</v>
      </c>
      <c r="M112" s="62">
        <v>0</v>
      </c>
      <c r="N112" s="57"/>
    </row>
    <row r="113" spans="1:14" ht="12.75">
      <c r="A113" s="3">
        <v>14</v>
      </c>
      <c r="B113" s="27" t="s">
        <v>98</v>
      </c>
      <c r="C113" s="4"/>
      <c r="D113" s="4">
        <v>5</v>
      </c>
      <c r="E113" s="4"/>
      <c r="F113" s="2">
        <v>2</v>
      </c>
      <c r="G113" s="4">
        <v>12</v>
      </c>
      <c r="H113" s="2">
        <v>6</v>
      </c>
      <c r="I113" s="2">
        <v>6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v>15</v>
      </c>
      <c r="B114" s="27" t="s">
        <v>99</v>
      </c>
      <c r="C114" s="4"/>
      <c r="D114" s="4">
        <v>5</v>
      </c>
      <c r="E114" s="4"/>
      <c r="F114" s="2">
        <v>2</v>
      </c>
      <c r="G114" s="4">
        <v>12</v>
      </c>
      <c r="H114" s="2">
        <v>6</v>
      </c>
      <c r="I114" s="2">
        <v>6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ht="12.75">
      <c r="A115" s="3">
        <v>16</v>
      </c>
      <c r="B115" s="27" t="s">
        <v>100</v>
      </c>
      <c r="C115" s="4"/>
      <c r="D115" s="4">
        <v>5</v>
      </c>
      <c r="E115" s="4"/>
      <c r="F115" s="2">
        <v>2</v>
      </c>
      <c r="G115" s="4">
        <v>12</v>
      </c>
      <c r="H115" s="2">
        <v>6</v>
      </c>
      <c r="I115" s="2">
        <v>6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ht="12.75">
      <c r="A116" s="3">
        <v>17</v>
      </c>
      <c r="B116" s="27" t="s">
        <v>101</v>
      </c>
      <c r="C116" s="4"/>
      <c r="D116" s="4">
        <v>5</v>
      </c>
      <c r="E116" s="4"/>
      <c r="F116" s="2">
        <v>1</v>
      </c>
      <c r="G116" s="4">
        <v>10</v>
      </c>
      <c r="H116" s="2">
        <v>0</v>
      </c>
      <c r="I116" s="2">
        <v>0</v>
      </c>
      <c r="J116" s="2">
        <v>10</v>
      </c>
      <c r="K116" s="2">
        <v>0</v>
      </c>
      <c r="L116" s="2">
        <v>0</v>
      </c>
      <c r="M116" s="2">
        <v>0</v>
      </c>
      <c r="N116" s="3"/>
    </row>
    <row r="117" spans="1:14" ht="12.75">
      <c r="A117" s="3">
        <v>18</v>
      </c>
      <c r="B117" s="27" t="s">
        <v>102</v>
      </c>
      <c r="C117" s="4"/>
      <c r="D117" s="4">
        <v>6</v>
      </c>
      <c r="E117" s="4"/>
      <c r="F117" s="2">
        <v>1</v>
      </c>
      <c r="G117" s="4">
        <v>12</v>
      </c>
      <c r="H117" s="2">
        <v>0</v>
      </c>
      <c r="I117" s="2">
        <v>0</v>
      </c>
      <c r="J117" s="2">
        <v>0</v>
      </c>
      <c r="K117" s="2">
        <v>6</v>
      </c>
      <c r="L117" s="2">
        <v>6</v>
      </c>
      <c r="M117" s="2">
        <v>0</v>
      </c>
      <c r="N117" s="3"/>
    </row>
    <row r="118" spans="1:14" ht="12.75">
      <c r="A118" s="3">
        <v>19</v>
      </c>
      <c r="B118" s="27" t="s">
        <v>103</v>
      </c>
      <c r="C118" s="4">
        <v>6</v>
      </c>
      <c r="D118" s="4">
        <v>6</v>
      </c>
      <c r="E118" s="4"/>
      <c r="F118" s="2">
        <v>2</v>
      </c>
      <c r="G118" s="4">
        <v>24</v>
      </c>
      <c r="H118" s="2">
        <v>0</v>
      </c>
      <c r="I118" s="2">
        <v>0</v>
      </c>
      <c r="J118" s="2">
        <v>0</v>
      </c>
      <c r="K118" s="2">
        <v>12</v>
      </c>
      <c r="L118" s="2">
        <v>12</v>
      </c>
      <c r="M118" s="2">
        <v>0</v>
      </c>
      <c r="N118" s="3"/>
    </row>
    <row r="119" spans="1:14" ht="12.75">
      <c r="A119" s="3">
        <v>20</v>
      </c>
      <c r="B119" s="27" t="s">
        <v>104</v>
      </c>
      <c r="C119" s="4"/>
      <c r="D119" s="4">
        <v>6</v>
      </c>
      <c r="E119" s="4"/>
      <c r="F119" s="2">
        <v>2</v>
      </c>
      <c r="G119" s="4">
        <v>24</v>
      </c>
      <c r="H119" s="2">
        <v>0</v>
      </c>
      <c r="I119" s="2">
        <v>0</v>
      </c>
      <c r="J119" s="2">
        <v>0</v>
      </c>
      <c r="K119" s="2">
        <v>12</v>
      </c>
      <c r="L119" s="2">
        <v>12</v>
      </c>
      <c r="M119" s="2">
        <v>0</v>
      </c>
      <c r="N119" s="3"/>
    </row>
    <row r="120" spans="1:14" s="63" customFormat="1" ht="25.5">
      <c r="A120" s="57">
        <v>21</v>
      </c>
      <c r="B120" s="57" t="s">
        <v>129</v>
      </c>
      <c r="C120" s="64"/>
      <c r="D120" s="64">
        <v>6</v>
      </c>
      <c r="E120" s="64"/>
      <c r="F120" s="58">
        <v>1</v>
      </c>
      <c r="G120" s="64">
        <v>12</v>
      </c>
      <c r="H120" s="62">
        <v>0</v>
      </c>
      <c r="I120" s="62">
        <v>0</v>
      </c>
      <c r="J120" s="62">
        <v>0</v>
      </c>
      <c r="K120" s="62">
        <v>6</v>
      </c>
      <c r="L120" s="62">
        <v>6</v>
      </c>
      <c r="M120" s="62">
        <v>0</v>
      </c>
      <c r="N120" s="57"/>
    </row>
    <row r="121" spans="1:14" ht="12.75">
      <c r="A121" s="3">
        <v>22</v>
      </c>
      <c r="B121" s="27" t="s">
        <v>105</v>
      </c>
      <c r="C121" s="4"/>
      <c r="D121" s="4">
        <v>6</v>
      </c>
      <c r="E121" s="4"/>
      <c r="F121" s="2">
        <v>1</v>
      </c>
      <c r="G121" s="4">
        <v>18</v>
      </c>
      <c r="H121" s="2">
        <v>0</v>
      </c>
      <c r="I121" s="2">
        <v>0</v>
      </c>
      <c r="J121" s="2">
        <v>0</v>
      </c>
      <c r="K121" s="2">
        <v>9</v>
      </c>
      <c r="L121" s="2">
        <v>9</v>
      </c>
      <c r="M121" s="2">
        <v>0</v>
      </c>
      <c r="N121" s="3"/>
    </row>
    <row r="122" spans="1:14" ht="12.75">
      <c r="A122" s="11"/>
      <c r="B122" s="11" t="s">
        <v>27</v>
      </c>
      <c r="C122" s="12">
        <f>COUNT(C98:C121)</f>
        <v>8</v>
      </c>
      <c r="D122" s="11"/>
      <c r="E122" s="11"/>
      <c r="F122" s="12">
        <f aca="true" t="shared" si="12" ref="F122:M122">SUM(F98:F121)</f>
        <v>60</v>
      </c>
      <c r="G122" s="12">
        <f t="shared" si="12"/>
        <v>465</v>
      </c>
      <c r="H122" s="12">
        <f t="shared" si="12"/>
        <v>87</v>
      </c>
      <c r="I122" s="12">
        <f t="shared" si="12"/>
        <v>110</v>
      </c>
      <c r="J122" s="12">
        <f t="shared" si="12"/>
        <v>55</v>
      </c>
      <c r="K122" s="12">
        <f t="shared" si="12"/>
        <v>98</v>
      </c>
      <c r="L122" s="12">
        <f t="shared" si="12"/>
        <v>115</v>
      </c>
      <c r="M122" s="12">
        <f t="shared" si="12"/>
        <v>0</v>
      </c>
      <c r="N122" s="11"/>
    </row>
    <row r="123" spans="1:14" ht="12.75">
      <c r="A123" s="15"/>
      <c r="B123" s="15" t="s">
        <v>48</v>
      </c>
      <c r="C123" s="15"/>
      <c r="D123" s="15"/>
      <c r="E123" s="15"/>
      <c r="F123" s="15"/>
      <c r="G123" s="15"/>
      <c r="H123" s="101">
        <f>SUM(H122:J122)</f>
        <v>252</v>
      </c>
      <c r="I123" s="101"/>
      <c r="J123" s="101"/>
      <c r="K123" s="101">
        <f>SUM(K122:M122)</f>
        <v>213</v>
      </c>
      <c r="L123" s="101"/>
      <c r="M123" s="101"/>
      <c r="N123" s="14"/>
    </row>
    <row r="124" spans="1:14" ht="12.75">
      <c r="A124" s="15"/>
      <c r="B124" s="15"/>
      <c r="C124" s="15"/>
      <c r="D124" s="15"/>
      <c r="E124" s="15"/>
      <c r="F124" s="15"/>
      <c r="G124" s="15"/>
      <c r="H124" s="47"/>
      <c r="I124" s="47"/>
      <c r="J124" s="47"/>
      <c r="K124" s="47"/>
      <c r="L124" s="47"/>
      <c r="M124" s="47"/>
      <c r="N124" s="14"/>
    </row>
    <row r="125" spans="1:14" ht="12.75">
      <c r="A125" s="15"/>
      <c r="B125" s="74" t="s">
        <v>45</v>
      </c>
      <c r="C125" s="19"/>
      <c r="D125" s="19"/>
      <c r="E125" s="19"/>
      <c r="F125" s="74">
        <f>SUM(F98:F121)</f>
        <v>60</v>
      </c>
      <c r="G125" s="75" t="s">
        <v>138</v>
      </c>
      <c r="H125" s="75" t="s">
        <v>139</v>
      </c>
      <c r="I125" s="47"/>
      <c r="J125" s="47"/>
      <c r="K125" s="47"/>
      <c r="L125" s="47"/>
      <c r="M125" s="47"/>
      <c r="N125" s="14"/>
    </row>
    <row r="126" spans="1:14" ht="12.75">
      <c r="A126" s="15"/>
      <c r="B126" s="76" t="s">
        <v>54</v>
      </c>
      <c r="C126" s="19"/>
      <c r="D126" s="19"/>
      <c r="E126" s="19"/>
      <c r="F126" s="77">
        <f>SUM(F98:F108)</f>
        <v>42</v>
      </c>
      <c r="G126" s="75">
        <f>+F98+F100+SUM(F103:F107)-10</f>
        <v>19</v>
      </c>
      <c r="H126" s="75">
        <f>F126-G126</f>
        <v>23</v>
      </c>
      <c r="I126" s="47"/>
      <c r="J126" s="47"/>
      <c r="K126" s="47"/>
      <c r="L126" s="47"/>
      <c r="M126" s="47"/>
      <c r="N126" s="14"/>
    </row>
    <row r="127" spans="1:14" ht="12.75">
      <c r="A127" s="15"/>
      <c r="B127" s="76" t="s">
        <v>137</v>
      </c>
      <c r="C127" s="19"/>
      <c r="D127" s="19"/>
      <c r="E127" s="19"/>
      <c r="F127" s="77">
        <f>SUM(F111:F121)</f>
        <v>18</v>
      </c>
      <c r="G127" s="75">
        <f>+SUM(F111:F116)</f>
        <v>11</v>
      </c>
      <c r="H127" s="75">
        <f>F127-G127</f>
        <v>7</v>
      </c>
      <c r="I127" s="47"/>
      <c r="J127" s="47"/>
      <c r="K127" s="47"/>
      <c r="L127" s="47"/>
      <c r="M127" s="47"/>
      <c r="N127" s="14"/>
    </row>
    <row r="128" spans="1:14" ht="12.75">
      <c r="A128" s="15"/>
      <c r="B128" s="15"/>
      <c r="C128" s="15"/>
      <c r="D128" s="15"/>
      <c r="E128" s="15"/>
      <c r="F128" s="15"/>
      <c r="G128" s="74">
        <f>SUM(G126:G127)</f>
        <v>30</v>
      </c>
      <c r="H128" s="74">
        <f>SUM(H126:H127)</f>
        <v>30</v>
      </c>
      <c r="I128" s="47"/>
      <c r="J128" s="47"/>
      <c r="K128" s="47"/>
      <c r="L128" s="47"/>
      <c r="M128" s="47"/>
      <c r="N128" s="14"/>
    </row>
    <row r="129" spans="1:14" ht="12.75">
      <c r="A129" s="15"/>
      <c r="B129" s="15"/>
      <c r="C129" s="15"/>
      <c r="D129" s="15"/>
      <c r="E129" s="15"/>
      <c r="F129" s="15"/>
      <c r="G129" s="15"/>
      <c r="H129" s="47"/>
      <c r="I129" s="47"/>
      <c r="J129" s="47"/>
      <c r="K129" s="47"/>
      <c r="L129" s="47"/>
      <c r="M129" s="47"/>
      <c r="N129" s="14"/>
    </row>
    <row r="130" spans="1:14" ht="12.75">
      <c r="A130" s="15"/>
      <c r="B130" s="15"/>
      <c r="C130" s="15"/>
      <c r="D130" s="15"/>
      <c r="E130" s="15"/>
      <c r="F130" s="15"/>
      <c r="G130" s="15"/>
      <c r="H130" s="47"/>
      <c r="I130" s="47"/>
      <c r="J130" s="47"/>
      <c r="K130" s="47"/>
      <c r="L130" s="47"/>
      <c r="M130" s="47"/>
      <c r="N130" s="14"/>
    </row>
    <row r="131" spans="1:14" ht="12.75">
      <c r="A131" s="15"/>
      <c r="B131" s="91" t="s">
        <v>65</v>
      </c>
      <c r="C131" s="92"/>
      <c r="D131" s="92"/>
      <c r="E131" s="92"/>
      <c r="N131" s="14"/>
    </row>
    <row r="132" spans="1:14" ht="12.75">
      <c r="A132" s="15"/>
      <c r="B132" s="40" t="s">
        <v>50</v>
      </c>
      <c r="C132" s="40"/>
      <c r="D132" s="40"/>
      <c r="E132" s="40"/>
      <c r="F132" s="40">
        <f>SUM(F98:F99)+F104</f>
        <v>12</v>
      </c>
      <c r="G132" s="40">
        <f aca="true" t="shared" si="13" ref="G132:M132">SUM(G98:G99)+G104</f>
        <v>85</v>
      </c>
      <c r="H132" s="40">
        <f t="shared" si="13"/>
        <v>10</v>
      </c>
      <c r="I132" s="40">
        <f t="shared" si="13"/>
        <v>10</v>
      </c>
      <c r="J132" s="40">
        <f t="shared" si="13"/>
        <v>35</v>
      </c>
      <c r="K132" s="40">
        <f t="shared" si="13"/>
        <v>15</v>
      </c>
      <c r="L132" s="40">
        <f t="shared" si="13"/>
        <v>15</v>
      </c>
      <c r="M132" s="40">
        <f t="shared" si="13"/>
        <v>0</v>
      </c>
      <c r="N132" s="14"/>
    </row>
    <row r="133" spans="1:14" ht="12.75">
      <c r="A133" s="15"/>
      <c r="B133" s="25" t="s">
        <v>51</v>
      </c>
      <c r="C133" s="25"/>
      <c r="D133" s="25"/>
      <c r="E133" s="25"/>
      <c r="F133" s="25">
        <f>SUM(F100:F103)</f>
        <v>13</v>
      </c>
      <c r="G133" s="25">
        <f aca="true" t="shared" si="14" ref="G133:M133">SUM(G100:G103)</f>
        <v>116</v>
      </c>
      <c r="H133" s="25">
        <f t="shared" si="14"/>
        <v>24</v>
      </c>
      <c r="I133" s="25">
        <f t="shared" si="14"/>
        <v>32</v>
      </c>
      <c r="J133" s="25">
        <f t="shared" si="14"/>
        <v>0</v>
      </c>
      <c r="K133" s="25">
        <f t="shared" si="14"/>
        <v>30</v>
      </c>
      <c r="L133" s="25">
        <f t="shared" si="14"/>
        <v>30</v>
      </c>
      <c r="M133" s="25">
        <f t="shared" si="14"/>
        <v>0</v>
      </c>
      <c r="N133" s="14"/>
    </row>
    <row r="134" spans="2:13" ht="12.75">
      <c r="B134" s="45" t="s">
        <v>52</v>
      </c>
      <c r="F134">
        <f>SUM(F132:F133)</f>
        <v>25</v>
      </c>
      <c r="G134">
        <f aca="true" t="shared" si="15" ref="G134:M134">SUM(G131:G133)</f>
        <v>201</v>
      </c>
      <c r="H134">
        <f t="shared" si="15"/>
        <v>34</v>
      </c>
      <c r="I134">
        <f t="shared" si="15"/>
        <v>42</v>
      </c>
      <c r="J134">
        <f t="shared" si="15"/>
        <v>35</v>
      </c>
      <c r="K134">
        <f t="shared" si="15"/>
        <v>45</v>
      </c>
      <c r="L134">
        <f t="shared" si="15"/>
        <v>45</v>
      </c>
      <c r="M134">
        <f t="shared" si="15"/>
        <v>0</v>
      </c>
    </row>
    <row r="138" spans="2:5" ht="12.75">
      <c r="B138" t="s">
        <v>65</v>
      </c>
      <c r="D138" t="s">
        <v>115</v>
      </c>
      <c r="E138" t="s">
        <v>116</v>
      </c>
    </row>
    <row r="139" spans="2:13" s="40" customFormat="1" ht="12.75">
      <c r="B139" s="40" t="s">
        <v>50</v>
      </c>
      <c r="D139" s="40">
        <v>360</v>
      </c>
      <c r="E139" s="40">
        <v>48</v>
      </c>
      <c r="F139" s="40">
        <f aca="true" t="shared" si="16" ref="F139:M140">+F32+F83+F132</f>
        <v>79</v>
      </c>
      <c r="G139" s="40">
        <f t="shared" si="16"/>
        <v>385</v>
      </c>
      <c r="H139" s="40">
        <f t="shared" si="16"/>
        <v>110</v>
      </c>
      <c r="I139" s="40">
        <f t="shared" si="16"/>
        <v>80</v>
      </c>
      <c r="J139" s="40">
        <f t="shared" si="16"/>
        <v>45</v>
      </c>
      <c r="K139" s="40">
        <f t="shared" si="16"/>
        <v>60</v>
      </c>
      <c r="L139" s="40">
        <f t="shared" si="16"/>
        <v>90</v>
      </c>
      <c r="M139" s="40">
        <f t="shared" si="16"/>
        <v>0</v>
      </c>
    </row>
    <row r="140" spans="2:13" s="25" customFormat="1" ht="12.75">
      <c r="B140" s="25" t="s">
        <v>51</v>
      </c>
      <c r="D140" s="25">
        <v>180</v>
      </c>
      <c r="E140" s="25">
        <v>24</v>
      </c>
      <c r="F140" s="25">
        <f t="shared" si="16"/>
        <v>26</v>
      </c>
      <c r="G140" s="25">
        <f t="shared" si="16"/>
        <v>206</v>
      </c>
      <c r="H140" s="25">
        <f t="shared" si="16"/>
        <v>44</v>
      </c>
      <c r="I140" s="25">
        <f t="shared" si="16"/>
        <v>42</v>
      </c>
      <c r="J140" s="25">
        <f t="shared" si="16"/>
        <v>0</v>
      </c>
      <c r="K140" s="25">
        <f t="shared" si="16"/>
        <v>90</v>
      </c>
      <c r="L140" s="25">
        <f t="shared" si="16"/>
        <v>30</v>
      </c>
      <c r="M140" s="25">
        <f t="shared" si="16"/>
        <v>0</v>
      </c>
    </row>
    <row r="141" spans="2:13" s="41" customFormat="1" ht="12.75">
      <c r="B141" s="41" t="s">
        <v>130</v>
      </c>
      <c r="D141" s="41">
        <v>60</v>
      </c>
      <c r="E141" s="41">
        <v>3</v>
      </c>
      <c r="F141" s="41">
        <f>+F34</f>
        <v>7</v>
      </c>
      <c r="G141" s="41">
        <f>+SUM(G34:G34)</f>
        <v>69</v>
      </c>
      <c r="H141" s="41">
        <f aca="true" t="shared" si="17" ref="H141:M141">+SUM(H34:H34)</f>
        <v>30</v>
      </c>
      <c r="I141" s="41">
        <f t="shared" si="17"/>
        <v>0</v>
      </c>
      <c r="J141" s="41">
        <f t="shared" si="17"/>
        <v>0</v>
      </c>
      <c r="K141" s="41">
        <f t="shared" si="17"/>
        <v>39</v>
      </c>
      <c r="L141" s="41">
        <f t="shared" si="17"/>
        <v>0</v>
      </c>
      <c r="M141" s="41">
        <f t="shared" si="17"/>
        <v>0</v>
      </c>
    </row>
    <row r="142" spans="2:13" s="41" customFormat="1" ht="12.75">
      <c r="B142" s="41" t="s">
        <v>23</v>
      </c>
      <c r="D142" s="41">
        <v>30</v>
      </c>
      <c r="E142" s="41">
        <v>2</v>
      </c>
      <c r="F142" s="41">
        <f>+F35</f>
        <v>2</v>
      </c>
      <c r="G142" s="41">
        <f>SUM(G35:G35)</f>
        <v>30</v>
      </c>
      <c r="H142" s="41">
        <f aca="true" t="shared" si="18" ref="H142:M142">SUM(H35:H35)</f>
        <v>30</v>
      </c>
      <c r="I142" s="41">
        <f t="shared" si="18"/>
        <v>0</v>
      </c>
      <c r="J142" s="41">
        <f t="shared" si="18"/>
        <v>0</v>
      </c>
      <c r="K142" s="41">
        <f t="shared" si="18"/>
        <v>0</v>
      </c>
      <c r="L142" s="41">
        <f t="shared" si="18"/>
        <v>0</v>
      </c>
      <c r="M142" s="41">
        <f t="shared" si="18"/>
        <v>0</v>
      </c>
    </row>
    <row r="143" spans="2:13" s="41" customFormat="1" ht="12.75">
      <c r="B143" s="41" t="s">
        <v>31</v>
      </c>
      <c r="D143" s="41">
        <v>0</v>
      </c>
      <c r="E143" s="41">
        <v>0</v>
      </c>
      <c r="F143" s="41">
        <f>+F85</f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</row>
    <row r="144" spans="1:14" ht="12.75">
      <c r="A144" s="53"/>
      <c r="B144" s="53" t="s">
        <v>114</v>
      </c>
      <c r="C144" s="53"/>
      <c r="D144" s="53">
        <v>120</v>
      </c>
      <c r="E144" s="53">
        <v>5</v>
      </c>
      <c r="F144" s="53">
        <f aca="true" t="shared" si="19" ref="F144:M144">+F36+F86</f>
        <v>5</v>
      </c>
      <c r="G144" s="53">
        <f t="shared" si="19"/>
        <v>120</v>
      </c>
      <c r="H144" s="53">
        <f t="shared" si="19"/>
        <v>0</v>
      </c>
      <c r="I144" s="53">
        <f t="shared" si="19"/>
        <v>60</v>
      </c>
      <c r="J144" s="53">
        <f t="shared" si="19"/>
        <v>0</v>
      </c>
      <c r="K144" s="53">
        <f t="shared" si="19"/>
        <v>0</v>
      </c>
      <c r="L144" s="53">
        <f t="shared" si="19"/>
        <v>60</v>
      </c>
      <c r="M144" s="53">
        <f t="shared" si="19"/>
        <v>0</v>
      </c>
      <c r="N144" s="53"/>
    </row>
    <row r="145" spans="2:13" ht="12.75">
      <c r="B145" s="54" t="s">
        <v>52</v>
      </c>
      <c r="D145" s="55">
        <f aca="true" t="shared" si="20" ref="D145:M145">SUM(D139:D144)</f>
        <v>750</v>
      </c>
      <c r="E145" s="55">
        <f t="shared" si="20"/>
        <v>82</v>
      </c>
      <c r="F145" s="55">
        <f t="shared" si="20"/>
        <v>120</v>
      </c>
      <c r="G145" s="55">
        <f t="shared" si="20"/>
        <v>810</v>
      </c>
      <c r="H145" s="55">
        <f t="shared" si="20"/>
        <v>214</v>
      </c>
      <c r="I145" s="55">
        <f t="shared" si="20"/>
        <v>182</v>
      </c>
      <c r="J145" s="55">
        <f t="shared" si="20"/>
        <v>45</v>
      </c>
      <c r="K145" s="55">
        <f t="shared" si="20"/>
        <v>189</v>
      </c>
      <c r="L145" s="55">
        <f t="shared" si="20"/>
        <v>180</v>
      </c>
      <c r="M145" s="55">
        <f t="shared" si="20"/>
        <v>0</v>
      </c>
    </row>
    <row r="146" ht="12.75">
      <c r="B146" s="54"/>
    </row>
    <row r="148" spans="2:8" ht="12.75">
      <c r="B148" s="47" t="s">
        <v>108</v>
      </c>
      <c r="C148" s="15"/>
      <c r="D148" s="15"/>
      <c r="E148" s="15"/>
      <c r="F148" s="15"/>
      <c r="G148" s="15"/>
      <c r="H148" s="15"/>
    </row>
    <row r="149" spans="2:8" ht="12.75">
      <c r="B149" s="15"/>
      <c r="C149" s="47" t="s">
        <v>52</v>
      </c>
      <c r="D149" s="47" t="s">
        <v>43</v>
      </c>
      <c r="E149" s="47" t="s">
        <v>54</v>
      </c>
      <c r="F149" s="47" t="s">
        <v>43</v>
      </c>
      <c r="G149" s="47" t="s">
        <v>58</v>
      </c>
      <c r="H149" s="47" t="s">
        <v>43</v>
      </c>
    </row>
    <row r="150" spans="2:8" ht="12.75">
      <c r="B150" s="47" t="s">
        <v>55</v>
      </c>
      <c r="C150" s="15">
        <f>+E150+G150</f>
        <v>551</v>
      </c>
      <c r="D150" s="72">
        <f>+C150/$C153</f>
        <v>0.44979591836734695</v>
      </c>
      <c r="E150" s="15">
        <f>SUM(H13:H24)+SUM(K13:K24)+SUM(H55:H64)+SUM(K55:K64)+SUM(H98:H108)+SUM(K98:K108)</f>
        <v>421</v>
      </c>
      <c r="F150" s="72">
        <f>+E150/$E153</f>
        <v>0.4408376963350785</v>
      </c>
      <c r="G150" s="73">
        <f>SUM(H67:H73)+SUM(K67:K73)+SUM(H111:H121)+SUM(K111:K121)</f>
        <v>130</v>
      </c>
      <c r="H150" s="72">
        <f>+G150/$G153</f>
        <v>0.48148148148148145</v>
      </c>
    </row>
    <row r="151" spans="2:8" ht="12.75">
      <c r="B151" s="47" t="s">
        <v>56</v>
      </c>
      <c r="C151" s="15">
        <f>+E151+G151</f>
        <v>561</v>
      </c>
      <c r="D151" s="72">
        <f>+C151/$C153</f>
        <v>0.4579591836734694</v>
      </c>
      <c r="E151" s="15">
        <f>SUM(I13:I24)+SUM(L13:L24)+SUM(I55:I64)+SUM(L55:L64)+SUM(I98:I108)+SUM(L98:L108)</f>
        <v>431</v>
      </c>
      <c r="F151" s="72">
        <f>+E151/$E153</f>
        <v>0.4513089005235602</v>
      </c>
      <c r="G151" s="73">
        <f>SUM(I67:I73)+SUM(L67:L73)+SUM(I111:I121)+SUM(L111:L121)</f>
        <v>130</v>
      </c>
      <c r="H151" s="72">
        <f>+G151/$G153</f>
        <v>0.48148148148148145</v>
      </c>
    </row>
    <row r="152" spans="2:8" ht="12.75">
      <c r="B152" s="47" t="s">
        <v>57</v>
      </c>
      <c r="C152" s="15">
        <f>+E152+G152</f>
        <v>113</v>
      </c>
      <c r="D152" s="72">
        <f>+C152/$C153</f>
        <v>0.09224489795918367</v>
      </c>
      <c r="E152" s="73">
        <f>SUM(J13:J24)+SUM(M13:M24)+SUM(J55:J64)+SUM(M55:M64)+SUM(J98:J108)+SUM(M98:M108)</f>
        <v>103</v>
      </c>
      <c r="F152" s="72">
        <f>+E152/$E153</f>
        <v>0.10785340314136126</v>
      </c>
      <c r="G152" s="73">
        <f>SUM(J67:J73)+SUM(M67:M73)+SUM(J111:J121)+SUM(M111:M121)</f>
        <v>10</v>
      </c>
      <c r="H152" s="72">
        <f>+G152/$G153</f>
        <v>0.037037037037037035</v>
      </c>
    </row>
    <row r="153" spans="2:8" ht="12.75">
      <c r="B153" s="47" t="s">
        <v>52</v>
      </c>
      <c r="C153" s="15">
        <f>+E153+G153</f>
        <v>1225</v>
      </c>
      <c r="D153" s="72">
        <f>+C153/$C153</f>
        <v>1</v>
      </c>
      <c r="E153" s="15">
        <f>SUM(E150:E152)</f>
        <v>955</v>
      </c>
      <c r="F153" s="72">
        <f>+E153/$E153</f>
        <v>1</v>
      </c>
      <c r="G153" s="73">
        <f>SUM(G150:G152)</f>
        <v>270</v>
      </c>
      <c r="H153" s="72">
        <f>+G153/$G153</f>
        <v>1</v>
      </c>
    </row>
  </sheetData>
  <sheetProtection/>
  <mergeCells count="34">
    <mergeCell ref="N10:N12"/>
    <mergeCell ref="F11:F12"/>
    <mergeCell ref="H11:J11"/>
    <mergeCell ref="K11:M11"/>
    <mergeCell ref="H26:J26"/>
    <mergeCell ref="K26:M26"/>
    <mergeCell ref="B30:E30"/>
    <mergeCell ref="B31:E31"/>
    <mergeCell ref="A10:A12"/>
    <mergeCell ref="B10:B12"/>
    <mergeCell ref="C10:E10"/>
    <mergeCell ref="G10:M10"/>
    <mergeCell ref="A52:A54"/>
    <mergeCell ref="B52:B54"/>
    <mergeCell ref="C52:E52"/>
    <mergeCell ref="B131:E131"/>
    <mergeCell ref="B82:E82"/>
    <mergeCell ref="A95:A97"/>
    <mergeCell ref="B95:B97"/>
    <mergeCell ref="C95:E95"/>
    <mergeCell ref="N52:N54"/>
    <mergeCell ref="F53:F54"/>
    <mergeCell ref="H53:J53"/>
    <mergeCell ref="K53:M53"/>
    <mergeCell ref="G52:M52"/>
    <mergeCell ref="G75:I75"/>
    <mergeCell ref="J75:L75"/>
    <mergeCell ref="H123:J123"/>
    <mergeCell ref="K123:M123"/>
    <mergeCell ref="G95:M95"/>
    <mergeCell ref="N95:N97"/>
    <mergeCell ref="F96:F97"/>
    <mergeCell ref="H96:J96"/>
    <mergeCell ref="K96:M96"/>
  </mergeCells>
  <printOptions/>
  <pageMargins left="0.3937007874015748" right="0.3937007874015748" top="0.3937007874015748" bottom="0.3937007874015748" header="0.31496062992125984" footer="0.31496062992125984"/>
  <pageSetup fitToHeight="2" horizontalDpi="180" verticalDpi="180" orientation="landscape" paperSize="9" scale="56" r:id="rId1"/>
  <rowBreaks count="2" manualBreakCount="2">
    <brk id="3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2009-05-27T13:09:58Z</cp:lastPrinted>
  <dcterms:created xsi:type="dcterms:W3CDTF">2009-03-13T14:33:04Z</dcterms:created>
  <dcterms:modified xsi:type="dcterms:W3CDTF">2009-05-27T13:10:52Z</dcterms:modified>
  <cp:category/>
  <cp:version/>
  <cp:contentType/>
  <cp:contentStatus/>
</cp:coreProperties>
</file>