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iS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<sst xmlns="http://schemas.openxmlformats.org/spreadsheetml/2006/main" count="464" uniqueCount="127">
  <si>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</si>
  <si>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</si>
  <si>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</si>
  <si>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</si>
  <si>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</si>
  <si>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</si>
  <si>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</si>
  <si>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</si>
  <si>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</si>
  <si>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</si>
  <si>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</si>
  <si>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</si>
  <si>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</si>
  <si>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</si>
  <si>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</si>
  <si>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</si>
  <si>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</si>
  <si>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</si>
  <si>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</si>
  <si>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</si>
  <si>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</si>
  <si>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</si>
  <si>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</si>
  <si>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</si>
  <si>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</si>
  <si>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</si>
  <si>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</si>
  <si>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</si>
  <si>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</si>
  <si>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</si>
  <si>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</si>
  <si>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</si>
  <si>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</si>
  <si>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</si>
  <si>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</si>
  <si>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</si>
  <si>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</si>
  <si>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</si>
  <si>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</si>
  <si>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</si>
  <si>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</si>
  <si>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</si>
  <si>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</si>
  <si>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>Rok I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</si>
  <si>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</si>
  <si>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</si>
  <si>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</si>
  <si>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</si>
  <si>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</si>
  <si>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</si>
  <si>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</si>
  <si>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</si>
  <si>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</si>
  <si>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</si>
  <si>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</si>
  <si>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</si>
  <si>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</si>
  <si>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</si>
  <si>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</si>
  <si>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</si>
  <si>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</si>
  <si>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</si>
  <si>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</si>
  <si>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</si>
  <si>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Specjalność: Zarządzanie Jakością i Środowiskiem</t>
  </si>
  <si>
    <t>Zarządzanie Gospodarką Turystyczną i Hotelarstwem</t>
  </si>
  <si>
    <t>Studia stacjonarne II stopnia</t>
  </si>
  <si>
    <t>Język obcy</t>
  </si>
  <si>
    <t>Metody foundrisingu</t>
  </si>
  <si>
    <t>Modele doskonalenia organizacji</t>
  </si>
  <si>
    <t>Metody oceny systemów zarządzania</t>
  </si>
  <si>
    <t>Oceny oddziaływania na środowisko</t>
  </si>
  <si>
    <t>Estetyka w jakości i środowisku</t>
  </si>
  <si>
    <t>Prośrodowiskowa kultura organizacyjna</t>
  </si>
  <si>
    <t>Specjalność: Zarządzanie Przedsiębiorstwem</t>
  </si>
  <si>
    <t>min.godz.</t>
  </si>
  <si>
    <t>min. ECTS</t>
  </si>
  <si>
    <t>Kierunek: ZARZĄDZANIE</t>
  </si>
  <si>
    <t>Zarządzanie Przedsiębiorstwem</t>
  </si>
  <si>
    <t>min.godz</t>
  </si>
  <si>
    <t>Zarządzanie Jakością i Środowiskiem</t>
  </si>
  <si>
    <t>Negocjacje w ochronie środowiska</t>
  </si>
  <si>
    <t>Narzędzia zarządzania jakością i środowiskiem</t>
  </si>
  <si>
    <t>Zarządzanie ryzykiem środowiskowym</t>
  </si>
  <si>
    <t>Logistyka w zarządzaniu jakością</t>
  </si>
  <si>
    <t>Menedżer zarządzania jakością i środowiskiem</t>
  </si>
  <si>
    <t>Specjalność: Zarządzanie Gospodarką Turystyczną i Hotelarstwem</t>
  </si>
  <si>
    <t>1, 2</t>
  </si>
  <si>
    <t>3, 4</t>
  </si>
  <si>
    <t>Wstęp do zarządzania jakością i środowiskiem</t>
  </si>
  <si>
    <t>Sem."3"</t>
  </si>
  <si>
    <t>Sem."4"</t>
  </si>
  <si>
    <t>Zarządzanie korporacjami</t>
  </si>
  <si>
    <t>Organizacja i kierowanie zespołem</t>
  </si>
  <si>
    <t>Analiza i planowanie projektów</t>
  </si>
  <si>
    <t>Społeczne uwarunkowania  rozwoju przedsiębiorstw</t>
  </si>
  <si>
    <t>Wycena wartości przedsiębiorstw</t>
  </si>
  <si>
    <t>Analiza i gry strategiczne</t>
  </si>
  <si>
    <t>Controlling</t>
  </si>
  <si>
    <t>Zarządzanie zmianą</t>
  </si>
  <si>
    <t>Budżetowanie inwestycji</t>
  </si>
  <si>
    <t>Polityka gospodarcza wobec małych i średnich przedsiębiorstw</t>
  </si>
  <si>
    <t>Organizacja usług transportu turystycznego</t>
  </si>
  <si>
    <t>Zachowania konsumenckie na rynku turystycznym</t>
  </si>
  <si>
    <t>Marketing w turystyce</t>
  </si>
  <si>
    <t>Elementy prawa turystycznego w UE</t>
  </si>
  <si>
    <t>Zarządzanie gospodarką turystyczną w regionie</t>
  </si>
  <si>
    <t>Warsztaty liderów branży turystycznej</t>
  </si>
  <si>
    <t>Psychologia i socjologia w turystyce lub Turystyka a ochrona środowiska</t>
  </si>
  <si>
    <t>Konkurencyjność regionów turystycznych</t>
  </si>
  <si>
    <t>IV sem. - 1 ECTS</t>
  </si>
  <si>
    <t>"1"</t>
  </si>
  <si>
    <t>"2"</t>
  </si>
  <si>
    <t>IV sem - 1 ECTS</t>
  </si>
  <si>
    <t>IV sem. - 12 ECTS</t>
  </si>
  <si>
    <t>Wykład do wyboru*</t>
  </si>
  <si>
    <t>Zarządzanie inwestycjami turystycznymi</t>
  </si>
  <si>
    <t>"3"</t>
  </si>
  <si>
    <t>"4"</t>
  </si>
  <si>
    <t>II sem. – 1 ECTS</t>
  </si>
  <si>
    <t>Plan studiów na rok akad. 2010/2011</t>
  </si>
  <si>
    <t>Plan studiów na rok akad. 2011/2012</t>
  </si>
  <si>
    <t>Załącznik do Uchwały Rady Wydziału nr 241/2010 z dnia 26.03.2010 r.</t>
  </si>
  <si>
    <t>PK</t>
  </si>
  <si>
    <t>PS</t>
  </si>
  <si>
    <t>PK – przedmioty realizowane dla kierunku</t>
  </si>
  <si>
    <t>PS – przedmioty realizowane dla specjalności (specjalnościowe)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</si>
</sst>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82">
      <selection activeCell="A103" sqref="A103:N104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3" customFormat="1" ht="15.75">
      <c r="A1" s="83" t="s">
        <v>122</v>
      </c>
    </row>
    <row r="3" spans="2:11" ht="12.75">
      <c r="B3" s="18" t="s">
        <v>120</v>
      </c>
      <c r="D3" s="18"/>
      <c r="E3" s="23" t="s">
        <v>22</v>
      </c>
      <c r="F3" s="23" t="s">
        <v>0</v>
      </c>
      <c r="G3" s="23"/>
      <c r="H3" s="18"/>
      <c r="I3" s="18"/>
      <c r="J3" s="18"/>
      <c r="K3" s="18"/>
    </row>
    <row r="4" spans="2:11" ht="12.75">
      <c r="B4" t="s">
        <v>1</v>
      </c>
      <c r="D4" s="18"/>
      <c r="E4" s="63">
        <f>G4/G7</f>
        <v>0.4843462246777164</v>
      </c>
      <c r="F4" s="23" t="s">
        <v>24</v>
      </c>
      <c r="G4" s="23">
        <f>H32+K32</f>
        <v>263</v>
      </c>
      <c r="H4" s="18"/>
      <c r="I4" s="18"/>
      <c r="J4" s="18"/>
      <c r="K4" s="18"/>
    </row>
    <row r="5" spans="2:11" ht="12.75">
      <c r="B5" t="s">
        <v>66</v>
      </c>
      <c r="D5" s="18"/>
      <c r="E5" s="63">
        <f>G5/G7</f>
        <v>0.37937384898710863</v>
      </c>
      <c r="F5" s="23" t="s">
        <v>25</v>
      </c>
      <c r="G5" s="23">
        <f>I32+L32</f>
        <v>206</v>
      </c>
      <c r="H5" s="18"/>
      <c r="I5" s="18"/>
      <c r="J5" s="18"/>
      <c r="K5" s="18"/>
    </row>
    <row r="6" spans="2:11" ht="12.75">
      <c r="B6" t="s">
        <v>2</v>
      </c>
      <c r="D6" s="18"/>
      <c r="E6" s="63">
        <f>G6/G7</f>
        <v>0.13627992633517497</v>
      </c>
      <c r="F6" s="23" t="s">
        <v>26</v>
      </c>
      <c r="G6" s="23">
        <f>J32+M32</f>
        <v>74</v>
      </c>
      <c r="H6" s="18"/>
      <c r="I6" s="18"/>
      <c r="J6" s="18"/>
      <c r="K6" s="18"/>
    </row>
    <row r="7" spans="2:11" ht="12.75">
      <c r="B7" t="s">
        <v>77</v>
      </c>
      <c r="D7" s="18"/>
      <c r="E7" s="63">
        <f>SUM(E4:E6)</f>
        <v>0.9999999999999999</v>
      </c>
      <c r="F7" s="23" t="s">
        <v>3</v>
      </c>
      <c r="G7" s="23">
        <f>SUM(G4:G6)</f>
        <v>543</v>
      </c>
      <c r="H7" s="18"/>
      <c r="I7" s="18"/>
      <c r="J7" s="18"/>
      <c r="K7" s="18"/>
    </row>
    <row r="8" spans="2:11" ht="12.75">
      <c r="B8" t="s">
        <v>74</v>
      </c>
      <c r="D8" s="18"/>
      <c r="E8" s="18"/>
      <c r="F8" s="18"/>
      <c r="G8" s="18"/>
      <c r="H8" s="18"/>
      <c r="I8" s="18"/>
      <c r="J8" s="18"/>
      <c r="K8" s="18"/>
    </row>
    <row r="9" spans="1:14" ht="12.75" customHeight="1">
      <c r="A9" s="90" t="s">
        <v>21</v>
      </c>
      <c r="B9" s="90" t="s">
        <v>4</v>
      </c>
      <c r="C9" s="93" t="s">
        <v>5</v>
      </c>
      <c r="D9" s="93"/>
      <c r="E9" s="93"/>
      <c r="F9" s="1" t="s">
        <v>6</v>
      </c>
      <c r="G9" s="93" t="s">
        <v>7</v>
      </c>
      <c r="H9" s="94"/>
      <c r="I9" s="94"/>
      <c r="J9" s="94"/>
      <c r="K9" s="94"/>
      <c r="L9" s="94"/>
      <c r="M9" s="94"/>
      <c r="N9" s="84" t="s">
        <v>8</v>
      </c>
    </row>
    <row r="10" spans="1:14" s="5" customFormat="1" ht="12.75">
      <c r="A10" s="91"/>
      <c r="B10" s="91"/>
      <c r="C10" s="2" t="s">
        <v>9</v>
      </c>
      <c r="D10" s="2" t="s">
        <v>10</v>
      </c>
      <c r="E10" s="3" t="s">
        <v>11</v>
      </c>
      <c r="F10" s="87" t="s">
        <v>28</v>
      </c>
      <c r="G10" s="3" t="s">
        <v>3</v>
      </c>
      <c r="H10" s="88" t="s">
        <v>12</v>
      </c>
      <c r="I10" s="89"/>
      <c r="J10" s="87"/>
      <c r="K10" s="88" t="s">
        <v>13</v>
      </c>
      <c r="L10" s="89"/>
      <c r="M10" s="87"/>
      <c r="N10" s="85"/>
    </row>
    <row r="11" spans="1:14" s="5" customFormat="1" ht="12.75">
      <c r="A11" s="92"/>
      <c r="B11" s="92"/>
      <c r="C11" s="6"/>
      <c r="D11" s="6" t="s">
        <v>14</v>
      </c>
      <c r="E11" s="7" t="s">
        <v>15</v>
      </c>
      <c r="F11" s="87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86"/>
    </row>
    <row r="12" spans="1:14" s="5" customFormat="1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49"/>
    </row>
    <row r="13" spans="1:14" s="5" customFormat="1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49"/>
    </row>
    <row r="14" spans="1:14" s="5" customFormat="1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49"/>
    </row>
    <row r="15" spans="1:14" s="35" customFormat="1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35" customFormat="1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35" customFormat="1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s="26" customFormat="1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26" customFormat="1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s="26" customFormat="1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26" customFormat="1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s="38" customFormat="1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s="38" customFormat="1" ht="12.75">
      <c r="A23" s="29">
        <v>12</v>
      </c>
      <c r="B23" s="9" t="s">
        <v>41</v>
      </c>
      <c r="C23" s="20"/>
      <c r="D23" s="40"/>
      <c r="E23" s="8" t="s">
        <v>87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38" customFormat="1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s="31" customFormat="1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s="31" customFormat="1" ht="12.75">
      <c r="A26" s="29">
        <v>15</v>
      </c>
      <c r="B26" s="29" t="s">
        <v>67</v>
      </c>
      <c r="C26" s="20"/>
      <c r="D26" s="10" t="s">
        <v>87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62" t="s">
        <v>119</v>
      </c>
    </row>
    <row r="27" spans="1:14" s="31" customFormat="1" ht="12.75">
      <c r="A27" s="29"/>
      <c r="B27" s="44" t="s">
        <v>34</v>
      </c>
      <c r="C27" s="40"/>
      <c r="D27" s="10"/>
      <c r="E27" s="40"/>
      <c r="F27" s="20"/>
      <c r="G27" s="40"/>
      <c r="H27" s="20"/>
      <c r="I27" s="20"/>
      <c r="J27" s="20"/>
      <c r="K27" s="20"/>
      <c r="L27" s="20"/>
      <c r="M27" s="20"/>
      <c r="N27" s="29"/>
    </row>
    <row r="28" spans="1:14" ht="12.75">
      <c r="A28" s="28">
        <v>16</v>
      </c>
      <c r="B28" s="9" t="s">
        <v>92</v>
      </c>
      <c r="C28" s="40"/>
      <c r="D28" s="10">
        <v>1</v>
      </c>
      <c r="E28" s="40"/>
      <c r="F28" s="20">
        <v>3</v>
      </c>
      <c r="G28" s="40">
        <v>15</v>
      </c>
      <c r="H28" s="20">
        <v>15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9"/>
    </row>
    <row r="29" spans="1:14" ht="12.75">
      <c r="A29" s="28">
        <v>17</v>
      </c>
      <c r="B29" s="9" t="s">
        <v>93</v>
      </c>
      <c r="C29" s="40"/>
      <c r="D29" s="10">
        <v>1</v>
      </c>
      <c r="E29" s="40"/>
      <c r="F29" s="20">
        <v>3</v>
      </c>
      <c r="G29" s="40">
        <v>15</v>
      </c>
      <c r="H29" s="20">
        <v>15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9"/>
    </row>
    <row r="30" spans="1:14" ht="12.75">
      <c r="A30" s="28">
        <v>18</v>
      </c>
      <c r="B30" s="9" t="s">
        <v>94</v>
      </c>
      <c r="C30" s="40"/>
      <c r="D30" s="10">
        <v>2</v>
      </c>
      <c r="E30" s="40"/>
      <c r="F30" s="20">
        <v>2</v>
      </c>
      <c r="G30" s="40">
        <v>15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15</v>
      </c>
      <c r="N30" s="29"/>
    </row>
    <row r="31" spans="1:14" s="74" customFormat="1" ht="25.5">
      <c r="A31" s="75">
        <v>19</v>
      </c>
      <c r="B31" s="71" t="s">
        <v>95</v>
      </c>
      <c r="C31" s="76"/>
      <c r="D31" s="77">
        <v>2</v>
      </c>
      <c r="E31" s="76"/>
      <c r="F31" s="68">
        <v>2</v>
      </c>
      <c r="G31" s="76">
        <v>15</v>
      </c>
      <c r="H31" s="68">
        <v>0</v>
      </c>
      <c r="I31" s="68">
        <v>0</v>
      </c>
      <c r="J31" s="68">
        <v>0</v>
      </c>
      <c r="K31" s="68">
        <v>15</v>
      </c>
      <c r="L31" s="68">
        <v>0</v>
      </c>
      <c r="M31" s="68">
        <v>0</v>
      </c>
      <c r="N31" s="67"/>
    </row>
    <row r="32" spans="1:14" s="16" customFormat="1" ht="12.75">
      <c r="A32" s="14"/>
      <c r="B32" s="14" t="s">
        <v>20</v>
      </c>
      <c r="C32" s="15">
        <f>COUNT(C12:C31)</f>
        <v>6</v>
      </c>
      <c r="D32" s="14"/>
      <c r="E32" s="14"/>
      <c r="F32" s="15">
        <f>SUM(F12:F31)</f>
        <v>60</v>
      </c>
      <c r="G32" s="15">
        <f aca="true" t="shared" si="0" ref="G32:M32">SUM(G12:G31)</f>
        <v>543</v>
      </c>
      <c r="H32" s="15">
        <f t="shared" si="0"/>
        <v>120</v>
      </c>
      <c r="I32" s="15">
        <f t="shared" si="0"/>
        <v>95</v>
      </c>
      <c r="J32" s="15">
        <f t="shared" si="0"/>
        <v>33</v>
      </c>
      <c r="K32" s="15">
        <f t="shared" si="0"/>
        <v>143</v>
      </c>
      <c r="L32" s="15">
        <f t="shared" si="0"/>
        <v>111</v>
      </c>
      <c r="M32" s="15">
        <f t="shared" si="0"/>
        <v>41</v>
      </c>
      <c r="N32" s="14"/>
    </row>
    <row r="33" spans="1:14" s="16" customFormat="1" ht="12.75">
      <c r="A33" s="17"/>
      <c r="B33" s="21" t="s">
        <v>30</v>
      </c>
      <c r="C33" s="22"/>
      <c r="D33" s="22"/>
      <c r="E33" s="22"/>
      <c r="F33" s="22"/>
      <c r="H33" s="95">
        <f>SUM(H32:J32)</f>
        <v>248</v>
      </c>
      <c r="I33" s="95"/>
      <c r="J33" s="95"/>
      <c r="K33" s="95">
        <f>SUM(K32:M32)</f>
        <v>295</v>
      </c>
      <c r="L33" s="95"/>
      <c r="M33" s="95"/>
      <c r="N33" s="17"/>
    </row>
    <row r="34" spans="1:14" s="16" customFormat="1" ht="12.75">
      <c r="A34" s="17"/>
      <c r="B34" s="79" t="s">
        <v>28</v>
      </c>
      <c r="C34" s="22"/>
      <c r="D34" s="22"/>
      <c r="E34" s="22"/>
      <c r="F34" s="79">
        <f>SUM(F12:F31)</f>
        <v>60</v>
      </c>
      <c r="G34" s="80" t="s">
        <v>111</v>
      </c>
      <c r="H34" s="80" t="s">
        <v>112</v>
      </c>
      <c r="I34" s="47"/>
      <c r="J34" s="47"/>
      <c r="K34" s="47"/>
      <c r="L34" s="47"/>
      <c r="M34" s="47"/>
      <c r="N34" s="17"/>
    </row>
    <row r="35" spans="1:14" s="16" customFormat="1" ht="12.75">
      <c r="A35" s="17"/>
      <c r="B35" s="81" t="s">
        <v>123</v>
      </c>
      <c r="C35" s="22"/>
      <c r="D35" s="22"/>
      <c r="E35" s="22"/>
      <c r="F35" s="82">
        <f>SUM(F12:F26)</f>
        <v>50</v>
      </c>
      <c r="G35" s="80">
        <f>+F12+SUM(F16:F20)+F25</f>
        <v>22</v>
      </c>
      <c r="H35" s="80">
        <f>F35-G35</f>
        <v>28</v>
      </c>
      <c r="I35" s="47"/>
      <c r="J35" s="47"/>
      <c r="K35" s="47"/>
      <c r="L35" s="47"/>
      <c r="M35" s="47"/>
      <c r="N35" s="17"/>
    </row>
    <row r="36" spans="2:8" s="5" customFormat="1" ht="12.75">
      <c r="B36" s="81" t="s">
        <v>124</v>
      </c>
      <c r="C36" s="22"/>
      <c r="D36" s="22"/>
      <c r="E36" s="22"/>
      <c r="F36" s="82">
        <f>SUM(F28:F31)</f>
        <v>10</v>
      </c>
      <c r="G36" s="80">
        <f>+F28+F29</f>
        <v>6</v>
      </c>
      <c r="H36" s="80">
        <f>F36-G36</f>
        <v>4</v>
      </c>
    </row>
    <row r="37" spans="2:8" ht="12.75">
      <c r="B37" s="96"/>
      <c r="C37" s="97"/>
      <c r="D37" s="97"/>
      <c r="E37" s="97"/>
      <c r="G37" s="45">
        <f>SUM(G35:G36)</f>
        <v>28</v>
      </c>
      <c r="H37" s="45">
        <f>SUM(H35:H36)</f>
        <v>32</v>
      </c>
    </row>
    <row r="38" spans="2:5" ht="12.75">
      <c r="B38" s="96" t="s">
        <v>60</v>
      </c>
      <c r="C38" s="97"/>
      <c r="D38" s="97"/>
      <c r="E38" s="97"/>
    </row>
    <row r="39" spans="2:13" s="39" customFormat="1" ht="12.75">
      <c r="B39" s="39" t="s">
        <v>31</v>
      </c>
      <c r="F39" s="39">
        <f>SUM(F12:F15)</f>
        <v>20</v>
      </c>
      <c r="G39" s="39">
        <f>SUM(G12:G15)</f>
        <v>149</v>
      </c>
      <c r="H39" s="39">
        <f aca="true" t="shared" si="1" ref="H39:M39">SUM(H12:H15)</f>
        <v>15</v>
      </c>
      <c r="I39" s="39">
        <f t="shared" si="1"/>
        <v>15</v>
      </c>
      <c r="J39" s="39">
        <f t="shared" si="1"/>
        <v>0</v>
      </c>
      <c r="K39" s="39">
        <f t="shared" si="1"/>
        <v>75</v>
      </c>
      <c r="L39" s="39">
        <f t="shared" si="1"/>
        <v>30</v>
      </c>
      <c r="M39" s="39">
        <f t="shared" si="1"/>
        <v>14</v>
      </c>
    </row>
    <row r="40" spans="2:13" s="27" customFormat="1" ht="12.75">
      <c r="B40" s="27" t="s">
        <v>32</v>
      </c>
      <c r="F40" s="27">
        <f>SUM(F16:F21)</f>
        <v>21</v>
      </c>
      <c r="G40" s="27">
        <f>SUM(G16:G21)</f>
        <v>189</v>
      </c>
      <c r="H40" s="27">
        <f aca="true" t="shared" si="2" ref="H40:M40">SUM(H16:H21)</f>
        <v>61</v>
      </c>
      <c r="I40" s="27">
        <f t="shared" si="2"/>
        <v>44</v>
      </c>
      <c r="J40" s="27">
        <f t="shared" si="2"/>
        <v>24</v>
      </c>
      <c r="K40" s="27">
        <f t="shared" si="2"/>
        <v>30</v>
      </c>
      <c r="L40" s="27">
        <f t="shared" si="2"/>
        <v>30</v>
      </c>
      <c r="M40" s="27">
        <f t="shared" si="2"/>
        <v>0</v>
      </c>
    </row>
    <row r="41" spans="2:13" ht="12.75">
      <c r="B41" s="43" t="s">
        <v>33</v>
      </c>
      <c r="F41">
        <f>SUM(F39:F40)</f>
        <v>41</v>
      </c>
      <c r="G41">
        <f aca="true" t="shared" si="3" ref="G41:M41">SUM(G39:G40)</f>
        <v>338</v>
      </c>
      <c r="H41">
        <f t="shared" si="3"/>
        <v>76</v>
      </c>
      <c r="I41">
        <f t="shared" si="3"/>
        <v>59</v>
      </c>
      <c r="J41">
        <f t="shared" si="3"/>
        <v>24</v>
      </c>
      <c r="K41">
        <f t="shared" si="3"/>
        <v>105</v>
      </c>
      <c r="L41">
        <f t="shared" si="3"/>
        <v>60</v>
      </c>
      <c r="M41">
        <f t="shared" si="3"/>
        <v>14</v>
      </c>
    </row>
    <row r="43" spans="2:13" ht="12.75">
      <c r="B43" s="18" t="s">
        <v>121</v>
      </c>
      <c r="D43" s="18"/>
      <c r="E43" s="23" t="s">
        <v>23</v>
      </c>
      <c r="F43" s="23" t="s">
        <v>0</v>
      </c>
      <c r="G43" s="23"/>
      <c r="H43" s="18"/>
      <c r="I43" s="18"/>
      <c r="J43" s="18"/>
      <c r="K43" s="18"/>
      <c r="L43" s="18"/>
      <c r="M43" s="18"/>
    </row>
    <row r="44" spans="2:13" ht="12.75">
      <c r="B44" t="s">
        <v>1</v>
      </c>
      <c r="D44" s="19"/>
      <c r="E44" s="63">
        <f>G44/G47</f>
        <v>0.5406162464985994</v>
      </c>
      <c r="F44" s="23" t="s">
        <v>24</v>
      </c>
      <c r="G44" s="23">
        <f>H71+K71</f>
        <v>193</v>
      </c>
      <c r="H44" s="18"/>
      <c r="I44" s="18"/>
      <c r="J44" s="18"/>
      <c r="K44" s="18"/>
      <c r="L44" s="18"/>
      <c r="M44" s="18"/>
    </row>
    <row r="45" spans="2:13" ht="12.75">
      <c r="B45" t="s">
        <v>66</v>
      </c>
      <c r="D45" s="19"/>
      <c r="E45" s="63">
        <f>G45/G47</f>
        <v>0.4369747899159664</v>
      </c>
      <c r="F45" s="23" t="s">
        <v>25</v>
      </c>
      <c r="G45" s="23">
        <f>I71+L71</f>
        <v>156</v>
      </c>
      <c r="H45" s="18"/>
      <c r="I45" s="18"/>
      <c r="J45" s="18"/>
      <c r="K45" s="18"/>
      <c r="L45" s="18"/>
      <c r="M45" s="18"/>
    </row>
    <row r="46" spans="2:13" ht="12.75">
      <c r="B46" t="s">
        <v>46</v>
      </c>
      <c r="D46" s="19"/>
      <c r="E46" s="63">
        <f>G46/G47</f>
        <v>0.022408963585434174</v>
      </c>
      <c r="F46" s="23" t="s">
        <v>26</v>
      </c>
      <c r="G46" s="23">
        <f>J71+M71</f>
        <v>8</v>
      </c>
      <c r="H46" s="18"/>
      <c r="I46" s="18"/>
      <c r="J46" s="18"/>
      <c r="K46" s="18"/>
      <c r="L46" s="18"/>
      <c r="M46" s="18"/>
    </row>
    <row r="47" spans="2:13" ht="12.75">
      <c r="B47" t="s">
        <v>77</v>
      </c>
      <c r="D47" s="18"/>
      <c r="E47" s="63">
        <f>SUM(E44:E46)</f>
        <v>1</v>
      </c>
      <c r="F47" s="23" t="s">
        <v>3</v>
      </c>
      <c r="G47" s="23">
        <f>SUM(G44:G46)</f>
        <v>357</v>
      </c>
      <c r="H47" s="18"/>
      <c r="I47" s="18"/>
      <c r="J47" s="18"/>
      <c r="K47" s="18"/>
      <c r="L47" s="18"/>
      <c r="M47" s="18"/>
    </row>
    <row r="48" ht="12.75">
      <c r="B48" t="s">
        <v>74</v>
      </c>
    </row>
    <row r="49" spans="1:14" ht="25.5">
      <c r="A49" s="94" t="s">
        <v>21</v>
      </c>
      <c r="B49" s="93" t="s">
        <v>4</v>
      </c>
      <c r="C49" s="100" t="s">
        <v>5</v>
      </c>
      <c r="D49" s="101"/>
      <c r="E49" s="102"/>
      <c r="F49" s="1" t="s">
        <v>6</v>
      </c>
      <c r="G49" s="100" t="s">
        <v>7</v>
      </c>
      <c r="H49" s="101"/>
      <c r="I49" s="101"/>
      <c r="J49" s="101"/>
      <c r="K49" s="101"/>
      <c r="L49" s="101"/>
      <c r="M49" s="102"/>
      <c r="N49" s="103" t="s">
        <v>8</v>
      </c>
    </row>
    <row r="50" spans="1:14" ht="12.75">
      <c r="A50" s="94"/>
      <c r="B50" s="98"/>
      <c r="C50" s="2" t="s">
        <v>9</v>
      </c>
      <c r="D50" s="2" t="s">
        <v>10</v>
      </c>
      <c r="E50" s="3" t="s">
        <v>11</v>
      </c>
      <c r="F50" s="106" t="s">
        <v>28</v>
      </c>
      <c r="G50" s="3" t="s">
        <v>3</v>
      </c>
      <c r="H50" s="88" t="s">
        <v>90</v>
      </c>
      <c r="I50" s="89"/>
      <c r="J50" s="87"/>
      <c r="K50" s="88" t="s">
        <v>91</v>
      </c>
      <c r="L50" s="89"/>
      <c r="M50" s="87"/>
      <c r="N50" s="104"/>
    </row>
    <row r="51" spans="1:14" ht="12.75">
      <c r="A51" s="94"/>
      <c r="B51" s="99"/>
      <c r="C51" s="6"/>
      <c r="D51" s="6" t="s">
        <v>14</v>
      </c>
      <c r="E51" s="7" t="s">
        <v>15</v>
      </c>
      <c r="F51" s="107"/>
      <c r="G51" s="7" t="s">
        <v>16</v>
      </c>
      <c r="H51" s="4" t="s">
        <v>17</v>
      </c>
      <c r="I51" s="8" t="s">
        <v>18</v>
      </c>
      <c r="J51" s="8" t="s">
        <v>19</v>
      </c>
      <c r="K51" s="8" t="s">
        <v>17</v>
      </c>
      <c r="L51" s="8" t="s">
        <v>18</v>
      </c>
      <c r="M51" s="8" t="s">
        <v>19</v>
      </c>
      <c r="N51" s="105"/>
    </row>
    <row r="52" spans="1:14" ht="12.75">
      <c r="A52" s="32">
        <v>1</v>
      </c>
      <c r="B52" s="32" t="s">
        <v>58</v>
      </c>
      <c r="C52" s="33">
        <v>4</v>
      </c>
      <c r="D52" s="33">
        <v>4</v>
      </c>
      <c r="E52" s="33"/>
      <c r="F52" s="34">
        <v>4</v>
      </c>
      <c r="G52" s="33">
        <v>30</v>
      </c>
      <c r="H52" s="34">
        <v>0</v>
      </c>
      <c r="I52" s="34">
        <v>0</v>
      </c>
      <c r="J52" s="34">
        <v>0</v>
      </c>
      <c r="K52" s="34">
        <v>15</v>
      </c>
      <c r="L52" s="34">
        <v>15</v>
      </c>
      <c r="M52" s="34">
        <v>0</v>
      </c>
      <c r="N52" s="32"/>
    </row>
    <row r="53" spans="1:14" ht="12.75">
      <c r="A53" s="24">
        <v>2</v>
      </c>
      <c r="B53" s="42" t="s">
        <v>45</v>
      </c>
      <c r="C53" s="41">
        <v>3</v>
      </c>
      <c r="D53" s="41">
        <v>3</v>
      </c>
      <c r="E53" s="41"/>
      <c r="F53" s="25">
        <v>7</v>
      </c>
      <c r="G53" s="41">
        <v>45</v>
      </c>
      <c r="H53" s="25">
        <v>30</v>
      </c>
      <c r="I53" s="25">
        <v>15</v>
      </c>
      <c r="J53" s="25">
        <v>0</v>
      </c>
      <c r="K53" s="25">
        <v>0</v>
      </c>
      <c r="L53" s="25">
        <v>0</v>
      </c>
      <c r="M53" s="25">
        <v>0</v>
      </c>
      <c r="N53" s="24"/>
    </row>
    <row r="54" spans="1:14" ht="12.75">
      <c r="A54" s="24">
        <v>3</v>
      </c>
      <c r="B54" s="56" t="s">
        <v>61</v>
      </c>
      <c r="C54" s="41">
        <v>4</v>
      </c>
      <c r="D54" s="41"/>
      <c r="E54" s="41"/>
      <c r="F54" s="25">
        <v>4</v>
      </c>
      <c r="G54" s="41">
        <v>30</v>
      </c>
      <c r="H54" s="25">
        <v>0</v>
      </c>
      <c r="I54" s="25">
        <v>0</v>
      </c>
      <c r="J54" s="25">
        <v>0</v>
      </c>
      <c r="K54" s="25">
        <v>30</v>
      </c>
      <c r="L54" s="25">
        <v>0</v>
      </c>
      <c r="M54" s="25">
        <v>0</v>
      </c>
      <c r="N54" s="24"/>
    </row>
    <row r="55" spans="1:14" ht="12.75">
      <c r="A55" s="24">
        <v>4</v>
      </c>
      <c r="B55" s="56" t="s">
        <v>59</v>
      </c>
      <c r="C55" s="41"/>
      <c r="D55" s="41">
        <v>4</v>
      </c>
      <c r="E55" s="41"/>
      <c r="F55" s="25">
        <v>3</v>
      </c>
      <c r="G55" s="41">
        <v>15</v>
      </c>
      <c r="H55" s="25">
        <v>0</v>
      </c>
      <c r="I55" s="25">
        <v>0</v>
      </c>
      <c r="J55" s="25">
        <v>0</v>
      </c>
      <c r="K55" s="25">
        <v>0</v>
      </c>
      <c r="L55" s="25">
        <v>15</v>
      </c>
      <c r="M55" s="25">
        <v>0</v>
      </c>
      <c r="N55" s="24"/>
    </row>
    <row r="56" spans="1:14" ht="12.75">
      <c r="A56" s="29">
        <v>5</v>
      </c>
      <c r="B56" s="3" t="s">
        <v>47</v>
      </c>
      <c r="C56" s="40"/>
      <c r="D56" s="10">
        <v>3</v>
      </c>
      <c r="E56" s="40"/>
      <c r="F56" s="20">
        <v>3</v>
      </c>
      <c r="G56" s="40">
        <v>30</v>
      </c>
      <c r="H56" s="20">
        <v>15</v>
      </c>
      <c r="I56" s="20">
        <v>15</v>
      </c>
      <c r="J56" s="20">
        <v>0</v>
      </c>
      <c r="K56" s="20">
        <v>0</v>
      </c>
      <c r="L56" s="20">
        <v>0</v>
      </c>
      <c r="M56" s="20">
        <v>0</v>
      </c>
      <c r="N56" s="29"/>
    </row>
    <row r="57" spans="1:14" ht="12.75">
      <c r="A57" s="29">
        <v>6</v>
      </c>
      <c r="B57" s="3" t="s">
        <v>41</v>
      </c>
      <c r="C57" s="40"/>
      <c r="D57" s="40"/>
      <c r="E57" s="10" t="s">
        <v>88</v>
      </c>
      <c r="F57" s="20">
        <v>20</v>
      </c>
      <c r="G57" s="40">
        <v>45</v>
      </c>
      <c r="H57" s="20">
        <v>0</v>
      </c>
      <c r="I57" s="20">
        <v>15</v>
      </c>
      <c r="J57" s="20">
        <v>0</v>
      </c>
      <c r="K57" s="20">
        <v>0</v>
      </c>
      <c r="L57" s="20">
        <v>30</v>
      </c>
      <c r="M57" s="20">
        <v>0</v>
      </c>
      <c r="N57" s="9" t="s">
        <v>114</v>
      </c>
    </row>
    <row r="58" spans="1:14" ht="12.75">
      <c r="A58" s="29">
        <v>7</v>
      </c>
      <c r="B58" s="9" t="s">
        <v>48</v>
      </c>
      <c r="C58" s="40"/>
      <c r="D58" s="10">
        <v>3</v>
      </c>
      <c r="E58" s="40"/>
      <c r="F58" s="20">
        <v>2</v>
      </c>
      <c r="G58" s="40">
        <v>15</v>
      </c>
      <c r="H58" s="20">
        <v>0</v>
      </c>
      <c r="I58" s="20">
        <v>15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8</v>
      </c>
      <c r="B59" s="3" t="s">
        <v>49</v>
      </c>
      <c r="C59" s="40"/>
      <c r="D59" s="10">
        <v>3</v>
      </c>
      <c r="E59" s="40"/>
      <c r="F59" s="20">
        <v>3</v>
      </c>
      <c r="G59" s="40">
        <v>22</v>
      </c>
      <c r="H59" s="20">
        <v>8</v>
      </c>
      <c r="I59" s="20">
        <v>6</v>
      </c>
      <c r="J59" s="20">
        <v>8</v>
      </c>
      <c r="K59" s="20">
        <v>0</v>
      </c>
      <c r="L59" s="20">
        <v>0</v>
      </c>
      <c r="M59" s="20">
        <v>0</v>
      </c>
      <c r="N59" s="8"/>
    </row>
    <row r="60" spans="1:14" ht="12.75">
      <c r="A60" s="29">
        <v>9</v>
      </c>
      <c r="B60" s="3" t="s">
        <v>115</v>
      </c>
      <c r="C60" s="40"/>
      <c r="D60" s="10">
        <v>3.4</v>
      </c>
      <c r="E60" s="40"/>
      <c r="F60" s="20">
        <v>2</v>
      </c>
      <c r="G60" s="40">
        <v>30</v>
      </c>
      <c r="H60" s="20">
        <v>15</v>
      </c>
      <c r="I60" s="20">
        <v>0</v>
      </c>
      <c r="J60" s="20">
        <v>0</v>
      </c>
      <c r="K60" s="20">
        <v>15</v>
      </c>
      <c r="L60" s="20">
        <v>0</v>
      </c>
      <c r="M60" s="20">
        <v>0</v>
      </c>
      <c r="N60" s="9" t="s">
        <v>110</v>
      </c>
    </row>
    <row r="61" spans="1:14" ht="12.75">
      <c r="A61" s="29">
        <v>10</v>
      </c>
      <c r="B61" s="3" t="s">
        <v>67</v>
      </c>
      <c r="C61" s="40"/>
      <c r="D61" s="10">
        <v>3</v>
      </c>
      <c r="E61" s="40"/>
      <c r="F61" s="20">
        <v>2</v>
      </c>
      <c r="G61" s="40">
        <v>15</v>
      </c>
      <c r="H61" s="20">
        <v>0</v>
      </c>
      <c r="I61" s="20">
        <v>15</v>
      </c>
      <c r="J61" s="20">
        <v>0</v>
      </c>
      <c r="K61" s="20">
        <v>0</v>
      </c>
      <c r="L61" s="20">
        <v>0</v>
      </c>
      <c r="M61" s="20">
        <v>0</v>
      </c>
      <c r="N61" s="29"/>
    </row>
    <row r="62" spans="1:14" ht="12.75">
      <c r="A62" s="29"/>
      <c r="B62" s="2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/>
    </row>
    <row r="63" spans="1:14" ht="12.75">
      <c r="A63" s="9"/>
      <c r="B63" s="44" t="s">
        <v>34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.75">
      <c r="A64" s="9">
        <v>11</v>
      </c>
      <c r="B64" s="61" t="s">
        <v>96</v>
      </c>
      <c r="C64" s="8"/>
      <c r="D64" s="8">
        <v>3</v>
      </c>
      <c r="E64" s="8"/>
      <c r="F64" s="8">
        <v>1</v>
      </c>
      <c r="G64" s="8">
        <v>15</v>
      </c>
      <c r="H64" s="8">
        <v>15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"/>
    </row>
    <row r="65" spans="1:14" ht="12.75">
      <c r="A65" s="9">
        <v>12</v>
      </c>
      <c r="B65" s="62" t="s">
        <v>84</v>
      </c>
      <c r="C65" s="8"/>
      <c r="D65" s="8">
        <v>3</v>
      </c>
      <c r="E65" s="8"/>
      <c r="F65" s="8">
        <v>1</v>
      </c>
      <c r="G65" s="8">
        <v>10</v>
      </c>
      <c r="H65" s="8">
        <v>10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/>
    </row>
    <row r="66" spans="1:14" ht="12.75">
      <c r="A66" s="9">
        <v>13</v>
      </c>
      <c r="B66" s="62" t="s">
        <v>97</v>
      </c>
      <c r="C66" s="8"/>
      <c r="D66" s="8">
        <v>3</v>
      </c>
      <c r="E66" s="8"/>
      <c r="F66" s="8">
        <v>1</v>
      </c>
      <c r="G66" s="8">
        <v>15</v>
      </c>
      <c r="H66" s="8">
        <v>0</v>
      </c>
      <c r="I66" s="8">
        <v>15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s="69" customFormat="1" ht="25.5">
      <c r="A67" s="67">
        <v>14</v>
      </c>
      <c r="B67" s="78" t="s">
        <v>101</v>
      </c>
      <c r="C67" s="68"/>
      <c r="D67" s="68">
        <v>3</v>
      </c>
      <c r="E67" s="68"/>
      <c r="F67" s="68">
        <v>1</v>
      </c>
      <c r="G67" s="68">
        <v>5</v>
      </c>
      <c r="H67" s="68">
        <v>5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7"/>
    </row>
    <row r="68" spans="1:14" ht="12.75">
      <c r="A68" s="9">
        <v>15</v>
      </c>
      <c r="B68" s="62" t="s">
        <v>98</v>
      </c>
      <c r="C68" s="8"/>
      <c r="D68" s="8">
        <v>3</v>
      </c>
      <c r="E68" s="8"/>
      <c r="F68" s="8">
        <v>1</v>
      </c>
      <c r="G68" s="8">
        <v>10</v>
      </c>
      <c r="H68" s="8"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ht="12.75">
      <c r="A69" s="9">
        <v>16</v>
      </c>
      <c r="B69" s="62" t="s">
        <v>99</v>
      </c>
      <c r="C69" s="10"/>
      <c r="D69" s="10">
        <v>4</v>
      </c>
      <c r="E69" s="10"/>
      <c r="F69" s="8">
        <v>3</v>
      </c>
      <c r="G69" s="10">
        <v>15</v>
      </c>
      <c r="H69" s="8">
        <v>0</v>
      </c>
      <c r="I69" s="8">
        <v>0</v>
      </c>
      <c r="J69" s="8">
        <v>0</v>
      </c>
      <c r="K69" s="8">
        <v>15</v>
      </c>
      <c r="L69" s="8">
        <v>0</v>
      </c>
      <c r="M69" s="8">
        <v>0</v>
      </c>
      <c r="N69" s="9"/>
    </row>
    <row r="70" spans="1:14" ht="12.75">
      <c r="A70" s="9">
        <v>17</v>
      </c>
      <c r="B70" s="62" t="s">
        <v>100</v>
      </c>
      <c r="C70" s="10"/>
      <c r="D70" s="10">
        <v>4</v>
      </c>
      <c r="E70" s="10"/>
      <c r="F70" s="8">
        <v>2</v>
      </c>
      <c r="G70" s="10">
        <v>10</v>
      </c>
      <c r="H70" s="8">
        <v>0</v>
      </c>
      <c r="I70" s="8">
        <v>0</v>
      </c>
      <c r="J70" s="8">
        <v>0</v>
      </c>
      <c r="K70" s="8">
        <v>10</v>
      </c>
      <c r="L70" s="8">
        <v>0</v>
      </c>
      <c r="M70" s="8">
        <v>0</v>
      </c>
      <c r="N70" s="9"/>
    </row>
    <row r="71" spans="1:14" ht="12.75">
      <c r="A71" s="14"/>
      <c r="B71" s="14" t="s">
        <v>20</v>
      </c>
      <c r="C71" s="15">
        <f>COUNT(C52:C70)</f>
        <v>3</v>
      </c>
      <c r="D71" s="14"/>
      <c r="E71" s="14"/>
      <c r="F71" s="15">
        <f aca="true" t="shared" si="4" ref="F71:M71">SUM(F52:F70)</f>
        <v>60</v>
      </c>
      <c r="G71" s="15">
        <f t="shared" si="4"/>
        <v>357</v>
      </c>
      <c r="H71" s="15">
        <f t="shared" si="4"/>
        <v>108</v>
      </c>
      <c r="I71" s="15">
        <f t="shared" si="4"/>
        <v>96</v>
      </c>
      <c r="J71" s="15">
        <f t="shared" si="4"/>
        <v>8</v>
      </c>
      <c r="K71" s="15">
        <f t="shared" si="4"/>
        <v>85</v>
      </c>
      <c r="L71" s="15">
        <f t="shared" si="4"/>
        <v>60</v>
      </c>
      <c r="M71" s="15">
        <f t="shared" si="4"/>
        <v>0</v>
      </c>
      <c r="N71" s="14"/>
    </row>
    <row r="72" spans="1:14" ht="12.75">
      <c r="A72" s="18"/>
      <c r="B72" s="18" t="s">
        <v>30</v>
      </c>
      <c r="C72" s="18"/>
      <c r="D72" s="18"/>
      <c r="E72" s="18"/>
      <c r="F72" s="18"/>
      <c r="G72" s="18"/>
      <c r="H72" s="108">
        <f>SUM(H71:J71)</f>
        <v>212</v>
      </c>
      <c r="I72" s="108"/>
      <c r="J72" s="108"/>
      <c r="K72" s="108">
        <f>SUM(K71:M71)</f>
        <v>145</v>
      </c>
      <c r="L72" s="108"/>
      <c r="M72" s="108"/>
      <c r="N72" s="17"/>
    </row>
    <row r="73" spans="1:14" ht="12.75">
      <c r="A73" s="18"/>
      <c r="B73" t="s">
        <v>50</v>
      </c>
      <c r="C73" s="18"/>
      <c r="D73" s="18"/>
      <c r="E73" s="18"/>
      <c r="F73" s="18"/>
      <c r="G73" s="18"/>
      <c r="H73" s="45"/>
      <c r="I73" s="45"/>
      <c r="J73" s="45"/>
      <c r="K73" s="45"/>
      <c r="L73" s="45"/>
      <c r="M73" s="45"/>
      <c r="N73" s="17"/>
    </row>
    <row r="74" spans="1:14" ht="12.75">
      <c r="A74" s="18"/>
      <c r="B74" s="79" t="s">
        <v>28</v>
      </c>
      <c r="C74" s="22"/>
      <c r="D74" s="22"/>
      <c r="E74" s="22"/>
      <c r="F74" s="79">
        <f>SUM(F52:F70)</f>
        <v>60</v>
      </c>
      <c r="G74" s="80" t="s">
        <v>117</v>
      </c>
      <c r="H74" s="80" t="s">
        <v>118</v>
      </c>
      <c r="I74" s="45"/>
      <c r="J74" s="45"/>
      <c r="K74" s="45"/>
      <c r="L74" s="45"/>
      <c r="M74" s="45"/>
      <c r="N74" s="17"/>
    </row>
    <row r="75" spans="1:14" ht="12.75">
      <c r="A75" s="18"/>
      <c r="B75" s="81" t="s">
        <v>123</v>
      </c>
      <c r="C75" s="22"/>
      <c r="D75" s="22"/>
      <c r="E75" s="22"/>
      <c r="F75" s="82">
        <f>SUM(F52:F61)</f>
        <v>50</v>
      </c>
      <c r="G75" s="80">
        <f>+F53+SUM(F56:F60)+F61-13</f>
        <v>26</v>
      </c>
      <c r="H75" s="80">
        <f>F75-G75</f>
        <v>24</v>
      </c>
      <c r="I75" s="45"/>
      <c r="J75" s="45"/>
      <c r="K75" s="45"/>
      <c r="L75" s="45"/>
      <c r="M75" s="45"/>
      <c r="N75" s="17"/>
    </row>
    <row r="76" spans="1:14" ht="12.75">
      <c r="A76" s="18"/>
      <c r="B76" s="81" t="s">
        <v>124</v>
      </c>
      <c r="C76" s="22"/>
      <c r="D76" s="22"/>
      <c r="E76" s="22"/>
      <c r="F76" s="82">
        <f>SUM(F64:F70)</f>
        <v>10</v>
      </c>
      <c r="G76" s="80">
        <f>SUM(F64:F68)</f>
        <v>5</v>
      </c>
      <c r="H76" s="80">
        <f>F76-G76</f>
        <v>5</v>
      </c>
      <c r="I76" s="45"/>
      <c r="J76" s="45"/>
      <c r="K76" s="45"/>
      <c r="L76" s="45"/>
      <c r="M76" s="45"/>
      <c r="N76" s="17"/>
    </row>
    <row r="77" spans="1:14" ht="12.75">
      <c r="A77" s="18"/>
      <c r="B77" s="96"/>
      <c r="C77" s="97"/>
      <c r="D77" s="97"/>
      <c r="E77" s="97"/>
      <c r="G77" s="45">
        <f>SUM(G75:G76)</f>
        <v>31</v>
      </c>
      <c r="H77" s="45">
        <f>SUM(H75:H76)</f>
        <v>29</v>
      </c>
      <c r="I77" s="45"/>
      <c r="J77" s="45"/>
      <c r="K77" s="45"/>
      <c r="L77" s="45"/>
      <c r="M77" s="45"/>
      <c r="N77" s="17"/>
    </row>
    <row r="78" spans="1:14" ht="12.75">
      <c r="A78" s="18"/>
      <c r="B78" s="18"/>
      <c r="C78" s="18"/>
      <c r="D78" s="18"/>
      <c r="E78" s="18"/>
      <c r="F78" s="18"/>
      <c r="G78" s="18"/>
      <c r="H78" s="45"/>
      <c r="I78" s="45"/>
      <c r="J78" s="45"/>
      <c r="K78" s="45"/>
      <c r="L78" s="45"/>
      <c r="M78" s="45"/>
      <c r="N78" s="17"/>
    </row>
    <row r="79" spans="1:14" ht="12.75">
      <c r="A79" s="18"/>
      <c r="B79" s="96" t="s">
        <v>60</v>
      </c>
      <c r="C79" s="97"/>
      <c r="D79" s="97"/>
      <c r="E79" s="97"/>
      <c r="N79" s="17"/>
    </row>
    <row r="80" spans="1:14" ht="12.75">
      <c r="A80" s="18"/>
      <c r="B80" s="39" t="s">
        <v>31</v>
      </c>
      <c r="C80" s="39"/>
      <c r="D80" s="39"/>
      <c r="E80" s="39"/>
      <c r="F80" s="39">
        <f>SUM(F52:F52)</f>
        <v>4</v>
      </c>
      <c r="G80" s="39">
        <f>SUM(G52:G52)</f>
        <v>30</v>
      </c>
      <c r="H80" s="39">
        <f aca="true" t="shared" si="5" ref="H80:M80">SUM(H52:H52)</f>
        <v>0</v>
      </c>
      <c r="I80" s="39">
        <f t="shared" si="5"/>
        <v>0</v>
      </c>
      <c r="J80" s="39">
        <f t="shared" si="5"/>
        <v>0</v>
      </c>
      <c r="K80" s="39">
        <f t="shared" si="5"/>
        <v>15</v>
      </c>
      <c r="L80" s="39">
        <f t="shared" si="5"/>
        <v>15</v>
      </c>
      <c r="M80" s="39">
        <f t="shared" si="5"/>
        <v>0</v>
      </c>
      <c r="N80" s="17"/>
    </row>
    <row r="81" spans="1:14" ht="12.75">
      <c r="A81" s="18"/>
      <c r="B81" s="27" t="s">
        <v>32</v>
      </c>
      <c r="C81" s="27"/>
      <c r="D81" s="27"/>
      <c r="E81" s="27"/>
      <c r="F81" s="27">
        <f>SUM(F53:F55)</f>
        <v>14</v>
      </c>
      <c r="G81" s="27">
        <f>SUM(G53:G55)</f>
        <v>90</v>
      </c>
      <c r="H81" s="27">
        <f aca="true" t="shared" si="6" ref="H81:M81">SUM(H53:H55)</f>
        <v>30</v>
      </c>
      <c r="I81" s="27">
        <f t="shared" si="6"/>
        <v>15</v>
      </c>
      <c r="J81" s="27">
        <f t="shared" si="6"/>
        <v>0</v>
      </c>
      <c r="K81" s="27">
        <f t="shared" si="6"/>
        <v>30</v>
      </c>
      <c r="L81" s="27">
        <f t="shared" si="6"/>
        <v>15</v>
      </c>
      <c r="M81" s="27">
        <f t="shared" si="6"/>
        <v>0</v>
      </c>
      <c r="N81" s="17"/>
    </row>
    <row r="82" spans="2:13" ht="12.75">
      <c r="B82" s="43" t="s">
        <v>33</v>
      </c>
      <c r="F82">
        <f>SUM(F80:F81)</f>
        <v>18</v>
      </c>
      <c r="G82">
        <f aca="true" t="shared" si="7" ref="G82:M82">SUM(G79:G81)</f>
        <v>120</v>
      </c>
      <c r="H82">
        <f t="shared" si="7"/>
        <v>30</v>
      </c>
      <c r="I82">
        <f t="shared" si="7"/>
        <v>15</v>
      </c>
      <c r="J82">
        <f t="shared" si="7"/>
        <v>0</v>
      </c>
      <c r="K82">
        <f t="shared" si="7"/>
        <v>45</v>
      </c>
      <c r="L82">
        <f t="shared" si="7"/>
        <v>30</v>
      </c>
      <c r="M82">
        <f t="shared" si="7"/>
        <v>0</v>
      </c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90" spans="2:5" ht="12.75">
      <c r="B90" t="s">
        <v>60</v>
      </c>
      <c r="D90" t="s">
        <v>75</v>
      </c>
      <c r="E90" t="s">
        <v>76</v>
      </c>
    </row>
    <row r="91" spans="2:13" s="39" customFormat="1" ht="12.75">
      <c r="B91" s="39" t="s">
        <v>31</v>
      </c>
      <c r="D91" s="39">
        <v>165</v>
      </c>
      <c r="E91" s="39">
        <v>20</v>
      </c>
      <c r="F91" s="39">
        <f aca="true" t="shared" si="8" ref="F91:M92">+F39+F80</f>
        <v>24</v>
      </c>
      <c r="G91" s="39">
        <f t="shared" si="8"/>
        <v>179</v>
      </c>
      <c r="H91" s="39">
        <f t="shared" si="8"/>
        <v>15</v>
      </c>
      <c r="I91" s="39">
        <f t="shared" si="8"/>
        <v>15</v>
      </c>
      <c r="J91" s="39">
        <f t="shared" si="8"/>
        <v>0</v>
      </c>
      <c r="K91" s="39">
        <f t="shared" si="8"/>
        <v>90</v>
      </c>
      <c r="L91" s="39">
        <f t="shared" si="8"/>
        <v>45</v>
      </c>
      <c r="M91" s="39">
        <f t="shared" si="8"/>
        <v>14</v>
      </c>
    </row>
    <row r="92" spans="2:13" s="27" customFormat="1" ht="12.75">
      <c r="B92" s="27" t="s">
        <v>32</v>
      </c>
      <c r="D92" s="27">
        <v>180</v>
      </c>
      <c r="E92" s="27">
        <v>21</v>
      </c>
      <c r="F92" s="27">
        <f t="shared" si="8"/>
        <v>35</v>
      </c>
      <c r="G92" s="27">
        <f t="shared" si="8"/>
        <v>279</v>
      </c>
      <c r="H92" s="27">
        <f t="shared" si="8"/>
        <v>91</v>
      </c>
      <c r="I92" s="27">
        <f t="shared" si="8"/>
        <v>59</v>
      </c>
      <c r="J92" s="27">
        <f t="shared" si="8"/>
        <v>24</v>
      </c>
      <c r="K92" s="27">
        <f t="shared" si="8"/>
        <v>60</v>
      </c>
      <c r="L92" s="27">
        <f t="shared" si="8"/>
        <v>45</v>
      </c>
      <c r="M92" s="27">
        <f t="shared" si="8"/>
        <v>0</v>
      </c>
    </row>
    <row r="93" spans="2:13" ht="12.75">
      <c r="B93" s="59" t="s">
        <v>33</v>
      </c>
      <c r="D93" s="60">
        <f>+SUM(D91:D92)</f>
        <v>345</v>
      </c>
      <c r="E93" s="60">
        <f>+SUM(E91:E92)</f>
        <v>41</v>
      </c>
      <c r="F93" s="60">
        <f>+SUM(F91:F92)</f>
        <v>59</v>
      </c>
      <c r="G93" s="60">
        <f aca="true" t="shared" si="9" ref="G93:M93">+SUM(G91:G92)</f>
        <v>458</v>
      </c>
      <c r="H93" s="60">
        <f t="shared" si="9"/>
        <v>106</v>
      </c>
      <c r="I93" s="60">
        <f t="shared" si="9"/>
        <v>74</v>
      </c>
      <c r="J93" s="60">
        <f t="shared" si="9"/>
        <v>24</v>
      </c>
      <c r="K93" s="60">
        <f t="shared" si="9"/>
        <v>150</v>
      </c>
      <c r="L93" s="60">
        <f t="shared" si="9"/>
        <v>90</v>
      </c>
      <c r="M93" s="60">
        <f t="shared" si="9"/>
        <v>14</v>
      </c>
    </row>
    <row r="94" spans="6:13" ht="12.75">
      <c r="F94" s="18"/>
      <c r="G94" s="18"/>
      <c r="H94" s="18"/>
      <c r="I94" s="18"/>
      <c r="J94" s="18"/>
      <c r="K94" s="18"/>
      <c r="L94" s="18"/>
      <c r="M94" s="18"/>
    </row>
    <row r="96" spans="2:8" ht="12.75">
      <c r="B96" s="45" t="s">
        <v>78</v>
      </c>
      <c r="C96" s="18"/>
      <c r="D96" s="18"/>
      <c r="E96" s="18"/>
      <c r="F96" s="18"/>
      <c r="G96" s="18"/>
      <c r="H96" s="18"/>
    </row>
    <row r="97" spans="2:8" ht="12.75">
      <c r="B97" s="18"/>
      <c r="C97" s="45" t="s">
        <v>33</v>
      </c>
      <c r="D97" s="45" t="s">
        <v>27</v>
      </c>
      <c r="E97" s="45" t="s">
        <v>123</v>
      </c>
      <c r="F97" s="45" t="s">
        <v>27</v>
      </c>
      <c r="G97" s="45" t="s">
        <v>124</v>
      </c>
      <c r="H97" s="45" t="s">
        <v>27</v>
      </c>
    </row>
    <row r="98" spans="2:8" ht="12.75">
      <c r="B98" s="45" t="s">
        <v>35</v>
      </c>
      <c r="C98" s="18">
        <f>+E98+G98</f>
        <v>456</v>
      </c>
      <c r="D98" s="64">
        <f>+C98/C$101</f>
        <v>0.5066666666666667</v>
      </c>
      <c r="E98" s="18">
        <f>SUM(H12:H26)+SUM(K12:K26)+SUM(H52:H61)+SUM(K52:K61)</f>
        <v>346</v>
      </c>
      <c r="F98" s="64">
        <f>+E98/E$101</f>
        <v>0.45526315789473687</v>
      </c>
      <c r="G98" s="65">
        <f>SUM(H28:H31)+SUM(K28:K31)+SUM(H64:H70)+SUM(K64:K70)</f>
        <v>110</v>
      </c>
      <c r="H98" s="64">
        <f>+G98/G$101</f>
        <v>0.7857142857142857</v>
      </c>
    </row>
    <row r="99" spans="2:8" ht="12.75">
      <c r="B99" s="45" t="s">
        <v>36</v>
      </c>
      <c r="C99" s="18">
        <f>+E99+G99</f>
        <v>362</v>
      </c>
      <c r="D99" s="64">
        <f>+C99/C$101</f>
        <v>0.4022222222222222</v>
      </c>
      <c r="E99" s="18">
        <f>SUM(I12:I26)+SUM(L12:L26)+SUM(I52:I61)+SUM(L52:L61)</f>
        <v>347</v>
      </c>
      <c r="F99" s="64">
        <f>+E99/E$101</f>
        <v>0.45657894736842103</v>
      </c>
      <c r="G99" s="65">
        <f>SUM(I28:I31)+SUM(L28:L31)+SUM(I64:I70)+SUM(L64:L70)</f>
        <v>15</v>
      </c>
      <c r="H99" s="64">
        <f>+G99/G$101</f>
        <v>0.10714285714285714</v>
      </c>
    </row>
    <row r="100" spans="2:8" ht="12.75">
      <c r="B100" s="45" t="s">
        <v>37</v>
      </c>
      <c r="C100" s="18">
        <f>+E100+G100</f>
        <v>82</v>
      </c>
      <c r="D100" s="64">
        <f>+C100/C$101</f>
        <v>0.09111111111111111</v>
      </c>
      <c r="E100" s="18">
        <f>+SUM(J12:J26)+SUM(M12:M26)+SUM(J52:J61)+SUM(M52:M61)</f>
        <v>67</v>
      </c>
      <c r="F100" s="64">
        <f>+E100/E$101</f>
        <v>0.0881578947368421</v>
      </c>
      <c r="G100" s="65">
        <f>SUM(J28:J31)+SUM(M28:M31)+SUM(J64:J70)+SUM(M64:M70)</f>
        <v>15</v>
      </c>
      <c r="H100" s="64">
        <f>+G100/G$101</f>
        <v>0.10714285714285714</v>
      </c>
    </row>
    <row r="101" spans="2:8" ht="12.75">
      <c r="B101" s="45" t="s">
        <v>33</v>
      </c>
      <c r="C101" s="18">
        <f>+E101+G101</f>
        <v>900</v>
      </c>
      <c r="D101" s="64">
        <f>+C101/C$101</f>
        <v>1</v>
      </c>
      <c r="E101" s="18">
        <f>SUM(E98:E100)</f>
        <v>760</v>
      </c>
      <c r="F101" s="64">
        <f>+E101/E$101</f>
        <v>1</v>
      </c>
      <c r="G101" s="65">
        <f>SUM(G98:G100)</f>
        <v>140</v>
      </c>
      <c r="H101" s="64">
        <f>+G101/G$101</f>
        <v>1</v>
      </c>
    </row>
    <row r="103" ht="12.75">
      <c r="B103" t="s">
        <v>125</v>
      </c>
    </row>
    <row r="104" ht="12.75">
      <c r="B104" t="s">
        <v>126</v>
      </c>
    </row>
  </sheetData>
  <sheetProtection/>
  <mergeCells count="24">
    <mergeCell ref="B79:E79"/>
    <mergeCell ref="N49:N51"/>
    <mergeCell ref="F50:F51"/>
    <mergeCell ref="H50:J50"/>
    <mergeCell ref="K50:M50"/>
    <mergeCell ref="H72:J72"/>
    <mergeCell ref="K72:M72"/>
    <mergeCell ref="B77:E77"/>
    <mergeCell ref="H33:J33"/>
    <mergeCell ref="K33:M33"/>
    <mergeCell ref="B37:E37"/>
    <mergeCell ref="B38:E38"/>
    <mergeCell ref="A49:A51"/>
    <mergeCell ref="B49:B51"/>
    <mergeCell ref="C49:E49"/>
    <mergeCell ref="G49:M49"/>
    <mergeCell ref="N9:N11"/>
    <mergeCell ref="F10:F11"/>
    <mergeCell ref="H10:J10"/>
    <mergeCell ref="K10:M10"/>
    <mergeCell ref="A9:A11"/>
    <mergeCell ref="B9:B11"/>
    <mergeCell ref="C9:E9"/>
    <mergeCell ref="G9:M9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82">
      <selection activeCell="A106" sqref="A106:N107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3" customFormat="1" ht="15.75">
      <c r="A1" s="83" t="s">
        <v>122</v>
      </c>
    </row>
    <row r="3" spans="2:16" ht="12.75">
      <c r="B3" s="18" t="s">
        <v>120</v>
      </c>
      <c r="E3" s="23" t="s">
        <v>23</v>
      </c>
      <c r="F3" s="23" t="s">
        <v>0</v>
      </c>
      <c r="G3" s="23"/>
      <c r="O3" s="18"/>
      <c r="P3" s="18"/>
    </row>
    <row r="4" spans="2:16" ht="12.75">
      <c r="B4" t="s">
        <v>1</v>
      </c>
      <c r="E4" s="63">
        <f>G4/G7</f>
        <v>0.4658040665434381</v>
      </c>
      <c r="F4" s="23" t="s">
        <v>24</v>
      </c>
      <c r="G4" s="23">
        <f>H33+K33</f>
        <v>252</v>
      </c>
      <c r="O4" s="19"/>
      <c r="P4" s="18"/>
    </row>
    <row r="5" spans="2:16" ht="12.75">
      <c r="B5" t="s">
        <v>66</v>
      </c>
      <c r="E5" s="63">
        <f>G5/G7</f>
        <v>0.42513863216266173</v>
      </c>
      <c r="F5" s="23" t="s">
        <v>25</v>
      </c>
      <c r="G5" s="23">
        <f>I33+L33</f>
        <v>230</v>
      </c>
      <c r="O5" s="19"/>
      <c r="P5" s="18"/>
    </row>
    <row r="6" spans="2:16" ht="12.75">
      <c r="B6" t="s">
        <v>43</v>
      </c>
      <c r="E6" s="63">
        <f>G6/G7</f>
        <v>0.10905730129390019</v>
      </c>
      <c r="F6" s="23" t="s">
        <v>26</v>
      </c>
      <c r="G6" s="23">
        <f>J33+M33</f>
        <v>59</v>
      </c>
      <c r="O6" s="19"/>
      <c r="P6" s="18"/>
    </row>
    <row r="7" spans="2:16" ht="12.75">
      <c r="B7" t="s">
        <v>77</v>
      </c>
      <c r="E7" s="63">
        <f>SUM(E4:E6)</f>
        <v>1</v>
      </c>
      <c r="F7" s="23" t="s">
        <v>3</v>
      </c>
      <c r="G7" s="23">
        <f>SUM(G4:G6)</f>
        <v>541</v>
      </c>
      <c r="O7" s="18"/>
      <c r="P7" s="18"/>
    </row>
    <row r="8" ht="12.75">
      <c r="B8" t="s">
        <v>64</v>
      </c>
    </row>
    <row r="9" spans="1:14" ht="12.75" customHeight="1">
      <c r="A9" s="90" t="s">
        <v>21</v>
      </c>
      <c r="B9" s="90" t="s">
        <v>4</v>
      </c>
      <c r="C9" s="93" t="s">
        <v>5</v>
      </c>
      <c r="D9" s="93"/>
      <c r="E9" s="93"/>
      <c r="F9" s="1" t="s">
        <v>29</v>
      </c>
      <c r="G9" s="93" t="s">
        <v>7</v>
      </c>
      <c r="H9" s="94"/>
      <c r="I9" s="94"/>
      <c r="J9" s="94"/>
      <c r="K9" s="94"/>
      <c r="L9" s="94"/>
      <c r="M9" s="94"/>
      <c r="N9" s="84" t="s">
        <v>8</v>
      </c>
    </row>
    <row r="10" spans="1:14" s="5" customFormat="1" ht="12.75">
      <c r="A10" s="91"/>
      <c r="B10" s="91"/>
      <c r="C10" s="2" t="s">
        <v>9</v>
      </c>
      <c r="D10" s="2" t="s">
        <v>10</v>
      </c>
      <c r="E10" s="3" t="s">
        <v>11</v>
      </c>
      <c r="F10" s="87" t="s">
        <v>28</v>
      </c>
      <c r="G10" s="3" t="s">
        <v>3</v>
      </c>
      <c r="H10" s="88" t="s">
        <v>12</v>
      </c>
      <c r="I10" s="89"/>
      <c r="J10" s="87"/>
      <c r="K10" s="88" t="s">
        <v>13</v>
      </c>
      <c r="L10" s="89"/>
      <c r="M10" s="87"/>
      <c r="N10" s="85"/>
    </row>
    <row r="11" spans="1:14" s="5" customFormat="1" ht="12.75">
      <c r="A11" s="92"/>
      <c r="B11" s="92"/>
      <c r="C11" s="6"/>
      <c r="D11" s="6" t="s">
        <v>14</v>
      </c>
      <c r="E11" s="7" t="s">
        <v>15</v>
      </c>
      <c r="F11" s="87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86"/>
    </row>
    <row r="12" spans="1:14" s="35" customFormat="1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s="35" customFormat="1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s="35" customFormat="1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32"/>
    </row>
    <row r="15" spans="1:14" s="35" customFormat="1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26" customFormat="1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26" customFormat="1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s="38" customFormat="1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38" customFormat="1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s="38" customFormat="1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38" customFormat="1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s="31" customFormat="1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s="5" customFormat="1" ht="12.75">
      <c r="A23" s="29">
        <v>12</v>
      </c>
      <c r="B23" s="9" t="s">
        <v>41</v>
      </c>
      <c r="C23" s="20"/>
      <c r="D23" s="40"/>
      <c r="E23" s="8" t="s">
        <v>87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5" customFormat="1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s="5" customFormat="1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s="5" customFormat="1" ht="12.75">
      <c r="A26" s="29">
        <v>15</v>
      </c>
      <c r="B26" s="29" t="s">
        <v>67</v>
      </c>
      <c r="C26" s="20"/>
      <c r="D26" s="10" t="s">
        <v>87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62" t="s">
        <v>119</v>
      </c>
    </row>
    <row r="27" spans="1:14" s="5" customFormat="1" ht="12.75">
      <c r="A27" s="9"/>
      <c r="B27" s="44" t="s">
        <v>34</v>
      </c>
      <c r="C27" s="8"/>
      <c r="D27" s="8"/>
      <c r="E27" s="8"/>
      <c r="F27" s="8"/>
      <c r="G27" s="8"/>
      <c r="H27" s="11"/>
      <c r="I27" s="11"/>
      <c r="J27" s="11"/>
      <c r="K27" s="11"/>
      <c r="L27" s="11"/>
      <c r="M27" s="11"/>
      <c r="N27" s="9"/>
    </row>
    <row r="28" spans="1:14" s="5" customFormat="1" ht="12.75">
      <c r="A28" s="9">
        <v>16</v>
      </c>
      <c r="B28" s="57" t="s">
        <v>89</v>
      </c>
      <c r="C28" s="8"/>
      <c r="D28" s="8">
        <v>1</v>
      </c>
      <c r="E28" s="8"/>
      <c r="F28" s="8">
        <v>2</v>
      </c>
      <c r="G28" s="8">
        <v>10</v>
      </c>
      <c r="H28" s="11">
        <v>10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9"/>
    </row>
    <row r="29" spans="1:14" s="5" customFormat="1" ht="12.75">
      <c r="A29" s="9">
        <v>17</v>
      </c>
      <c r="B29" s="57" t="s">
        <v>82</v>
      </c>
      <c r="C29" s="8"/>
      <c r="D29" s="8">
        <v>1</v>
      </c>
      <c r="E29" s="8"/>
      <c r="F29" s="8">
        <v>3</v>
      </c>
      <c r="G29" s="8">
        <v>12</v>
      </c>
      <c r="H29" s="11">
        <v>0</v>
      </c>
      <c r="I29" s="11">
        <v>12</v>
      </c>
      <c r="J29" s="11">
        <v>0</v>
      </c>
      <c r="K29" s="11">
        <v>0</v>
      </c>
      <c r="L29" s="11">
        <v>0</v>
      </c>
      <c r="M29" s="11">
        <v>0</v>
      </c>
      <c r="N29" s="9"/>
    </row>
    <row r="30" spans="1:14" s="5" customFormat="1" ht="12.75">
      <c r="A30" s="9">
        <v>18</v>
      </c>
      <c r="B30" s="58" t="s">
        <v>68</v>
      </c>
      <c r="C30" s="8"/>
      <c r="D30" s="8">
        <v>2</v>
      </c>
      <c r="E30" s="8"/>
      <c r="F30" s="8">
        <v>2</v>
      </c>
      <c r="G30" s="8">
        <v>12</v>
      </c>
      <c r="H30" s="11">
        <v>0</v>
      </c>
      <c r="I30" s="11">
        <v>0</v>
      </c>
      <c r="J30" s="11">
        <v>0</v>
      </c>
      <c r="K30" s="11">
        <v>0</v>
      </c>
      <c r="L30" s="11">
        <v>12</v>
      </c>
      <c r="M30" s="11">
        <v>0</v>
      </c>
      <c r="N30" s="9"/>
    </row>
    <row r="31" spans="1:14" s="5" customFormat="1" ht="12.75">
      <c r="A31" s="9">
        <v>19</v>
      </c>
      <c r="B31" s="58" t="s">
        <v>69</v>
      </c>
      <c r="C31" s="8"/>
      <c r="D31" s="8">
        <v>2</v>
      </c>
      <c r="E31" s="8"/>
      <c r="F31" s="8">
        <v>1</v>
      </c>
      <c r="G31" s="8">
        <v>12</v>
      </c>
      <c r="H31" s="11">
        <v>0</v>
      </c>
      <c r="I31" s="11">
        <v>0</v>
      </c>
      <c r="J31" s="11">
        <v>0</v>
      </c>
      <c r="K31" s="11">
        <v>12</v>
      </c>
      <c r="L31" s="11">
        <v>0</v>
      </c>
      <c r="M31" s="11">
        <v>0</v>
      </c>
      <c r="N31" s="9"/>
    </row>
    <row r="32" spans="1:14" s="5" customFormat="1" ht="12.75">
      <c r="A32" s="9">
        <v>20</v>
      </c>
      <c r="B32" s="58" t="s">
        <v>83</v>
      </c>
      <c r="C32" s="8">
        <v>2</v>
      </c>
      <c r="D32" s="8"/>
      <c r="E32" s="8"/>
      <c r="F32" s="8">
        <v>2</v>
      </c>
      <c r="G32" s="8">
        <v>12</v>
      </c>
      <c r="H32" s="11">
        <v>0</v>
      </c>
      <c r="I32" s="11">
        <v>0</v>
      </c>
      <c r="J32" s="11">
        <v>0</v>
      </c>
      <c r="K32" s="11">
        <v>12</v>
      </c>
      <c r="L32" s="11">
        <v>0</v>
      </c>
      <c r="M32" s="11">
        <v>0</v>
      </c>
      <c r="N32" s="9"/>
    </row>
    <row r="33" spans="1:14" s="16" customFormat="1" ht="12.75">
      <c r="A33" s="14"/>
      <c r="B33" s="14" t="s">
        <v>20</v>
      </c>
      <c r="C33" s="15">
        <f>COUNT(C12:C32)</f>
        <v>7</v>
      </c>
      <c r="D33" s="15"/>
      <c r="E33" s="14"/>
      <c r="F33" s="15">
        <f aca="true" t="shared" si="0" ref="F33:M33">SUM(F12:F32)</f>
        <v>60</v>
      </c>
      <c r="G33" s="15">
        <f t="shared" si="0"/>
        <v>541</v>
      </c>
      <c r="H33" s="15">
        <f t="shared" si="0"/>
        <v>100</v>
      </c>
      <c r="I33" s="15">
        <f t="shared" si="0"/>
        <v>107</v>
      </c>
      <c r="J33" s="15">
        <f t="shared" si="0"/>
        <v>33</v>
      </c>
      <c r="K33" s="15">
        <f t="shared" si="0"/>
        <v>152</v>
      </c>
      <c r="L33" s="15">
        <f t="shared" si="0"/>
        <v>123</v>
      </c>
      <c r="M33" s="15">
        <f t="shared" si="0"/>
        <v>26</v>
      </c>
      <c r="N33" s="14"/>
    </row>
    <row r="34" spans="1:14" s="5" customFormat="1" ht="12.75">
      <c r="A34" s="31"/>
      <c r="B34" s="21" t="s">
        <v>30</v>
      </c>
      <c r="C34" s="22"/>
      <c r="D34" s="22"/>
      <c r="E34" s="22"/>
      <c r="F34" s="16"/>
      <c r="G34" s="95">
        <f>SUM(H33:J33)</f>
        <v>240</v>
      </c>
      <c r="H34" s="95"/>
      <c r="I34" s="95"/>
      <c r="J34" s="95">
        <f>SUM(K33:M33)</f>
        <v>301</v>
      </c>
      <c r="K34" s="95"/>
      <c r="L34" s="95"/>
      <c r="M34" s="13"/>
      <c r="N34" s="12"/>
    </row>
    <row r="35" spans="1:14" s="5" customFormat="1" ht="12.75">
      <c r="A35" s="31"/>
      <c r="B35" s="79" t="s">
        <v>28</v>
      </c>
      <c r="C35" s="22"/>
      <c r="D35" s="22"/>
      <c r="E35" s="22"/>
      <c r="F35" s="79">
        <f>SUM(F12:F32)</f>
        <v>60</v>
      </c>
      <c r="G35" s="80" t="s">
        <v>111</v>
      </c>
      <c r="H35" s="80" t="s">
        <v>112</v>
      </c>
      <c r="I35" s="47"/>
      <c r="J35" s="47"/>
      <c r="K35" s="47"/>
      <c r="L35" s="47"/>
      <c r="M35" s="13"/>
      <c r="N35" s="12"/>
    </row>
    <row r="36" spans="1:14" s="5" customFormat="1" ht="12.75">
      <c r="A36" s="31"/>
      <c r="B36" s="81" t="s">
        <v>123</v>
      </c>
      <c r="C36" s="22"/>
      <c r="D36" s="22"/>
      <c r="E36" s="22"/>
      <c r="F36" s="82">
        <f>SUM(F12:F26)</f>
        <v>50</v>
      </c>
      <c r="G36" s="80">
        <f>+F12+SUM(F16:F20)+F25</f>
        <v>22</v>
      </c>
      <c r="H36" s="80">
        <f>F36-G36</f>
        <v>28</v>
      </c>
      <c r="I36" s="47"/>
      <c r="J36" s="47"/>
      <c r="K36" s="47"/>
      <c r="L36" s="47"/>
      <c r="M36" s="13"/>
      <c r="N36" s="12"/>
    </row>
    <row r="37" spans="1:14" s="5" customFormat="1" ht="12.75">
      <c r="A37" s="31"/>
      <c r="B37" s="81" t="s">
        <v>124</v>
      </c>
      <c r="C37" s="22"/>
      <c r="D37" s="22"/>
      <c r="E37" s="22"/>
      <c r="F37" s="82">
        <f>SUM(F28:F32)</f>
        <v>10</v>
      </c>
      <c r="G37" s="80">
        <f>+F28+F29</f>
        <v>5</v>
      </c>
      <c r="H37" s="80">
        <f>F37-G37</f>
        <v>5</v>
      </c>
      <c r="I37" s="47"/>
      <c r="J37" s="47"/>
      <c r="K37" s="47"/>
      <c r="L37" s="47"/>
      <c r="M37" s="13"/>
      <c r="N37" s="12"/>
    </row>
    <row r="38" spans="2:8" ht="12.75">
      <c r="B38" s="96"/>
      <c r="C38" s="97"/>
      <c r="D38" s="97"/>
      <c r="E38" s="97"/>
      <c r="G38" s="45">
        <f>SUM(G36:G37)</f>
        <v>27</v>
      </c>
      <c r="H38" s="45">
        <f>SUM(H36:H37)</f>
        <v>33</v>
      </c>
    </row>
    <row r="39" spans="2:5" ht="12.75">
      <c r="B39" s="96" t="s">
        <v>60</v>
      </c>
      <c r="C39" s="97"/>
      <c r="D39" s="97"/>
      <c r="E39" s="97"/>
    </row>
    <row r="40" spans="2:13" s="39" customFormat="1" ht="12.75">
      <c r="B40" s="39" t="s">
        <v>31</v>
      </c>
      <c r="F40" s="39">
        <f>SUM(F12:F15)</f>
        <v>20</v>
      </c>
      <c r="G40" s="39">
        <f>SUM(G12:G15)</f>
        <v>149</v>
      </c>
      <c r="H40" s="39">
        <f aca="true" t="shared" si="1" ref="H40:M40">SUM(H12:H15)</f>
        <v>15</v>
      </c>
      <c r="I40" s="39">
        <f t="shared" si="1"/>
        <v>15</v>
      </c>
      <c r="J40" s="39">
        <f t="shared" si="1"/>
        <v>0</v>
      </c>
      <c r="K40" s="39">
        <f t="shared" si="1"/>
        <v>75</v>
      </c>
      <c r="L40" s="39">
        <f t="shared" si="1"/>
        <v>30</v>
      </c>
      <c r="M40" s="39">
        <f t="shared" si="1"/>
        <v>14</v>
      </c>
    </row>
    <row r="41" spans="2:13" s="27" customFormat="1" ht="12.75">
      <c r="B41" s="27" t="s">
        <v>32</v>
      </c>
      <c r="F41" s="27">
        <f>SUM(F16:F21)</f>
        <v>21</v>
      </c>
      <c r="G41" s="27">
        <f>SUM(G16:G21)</f>
        <v>189</v>
      </c>
      <c r="H41" s="27">
        <f aca="true" t="shared" si="2" ref="H41:M41">SUM(H16:H21)</f>
        <v>61</v>
      </c>
      <c r="I41" s="27">
        <f t="shared" si="2"/>
        <v>44</v>
      </c>
      <c r="J41" s="27">
        <f t="shared" si="2"/>
        <v>24</v>
      </c>
      <c r="K41" s="27">
        <f t="shared" si="2"/>
        <v>30</v>
      </c>
      <c r="L41" s="27">
        <f t="shared" si="2"/>
        <v>30</v>
      </c>
      <c r="M41" s="27">
        <f t="shared" si="2"/>
        <v>0</v>
      </c>
    </row>
    <row r="42" spans="2:13" ht="12.75">
      <c r="B42" s="43" t="s">
        <v>33</v>
      </c>
      <c r="F42">
        <f>SUM(F40:F41)</f>
        <v>41</v>
      </c>
      <c r="G42">
        <f aca="true" t="shared" si="3" ref="G42:M42">SUM(G40:G41)</f>
        <v>338</v>
      </c>
      <c r="H42">
        <f t="shared" si="3"/>
        <v>76</v>
      </c>
      <c r="I42">
        <f t="shared" si="3"/>
        <v>59</v>
      </c>
      <c r="J42">
        <f t="shared" si="3"/>
        <v>24</v>
      </c>
      <c r="K42">
        <f t="shared" si="3"/>
        <v>105</v>
      </c>
      <c r="L42">
        <f t="shared" si="3"/>
        <v>60</v>
      </c>
      <c r="M42">
        <f t="shared" si="3"/>
        <v>14</v>
      </c>
    </row>
    <row r="45" spans="2:13" ht="12.75">
      <c r="B45" s="18" t="s">
        <v>121</v>
      </c>
      <c r="D45" s="18"/>
      <c r="E45" s="23" t="s">
        <v>23</v>
      </c>
      <c r="F45" s="23" t="s">
        <v>0</v>
      </c>
      <c r="G45" s="23"/>
      <c r="H45" s="18"/>
      <c r="I45" s="18"/>
      <c r="J45" s="18"/>
      <c r="K45" s="18"/>
      <c r="L45" s="18"/>
      <c r="M45" s="18"/>
    </row>
    <row r="46" spans="2:13" ht="12.75">
      <c r="B46" t="s">
        <v>1</v>
      </c>
      <c r="D46" s="19"/>
      <c r="E46" s="63">
        <f>G46/G49</f>
        <v>0.48467966573816157</v>
      </c>
      <c r="F46" s="23" t="s">
        <v>24</v>
      </c>
      <c r="G46" s="23">
        <f>H73+K73</f>
        <v>174</v>
      </c>
      <c r="H46" s="18"/>
      <c r="I46" s="18"/>
      <c r="J46" s="18"/>
      <c r="K46" s="18"/>
      <c r="L46" s="18"/>
      <c r="M46" s="18"/>
    </row>
    <row r="47" spans="2:13" ht="12.75">
      <c r="B47" t="s">
        <v>66</v>
      </c>
      <c r="D47" s="19"/>
      <c r="E47" s="63">
        <f>G47/G49</f>
        <v>0.49303621169916434</v>
      </c>
      <c r="F47" s="23" t="s">
        <v>25</v>
      </c>
      <c r="G47" s="23">
        <f>I73+L73</f>
        <v>177</v>
      </c>
      <c r="H47" s="18"/>
      <c r="I47" s="18"/>
      <c r="J47" s="18"/>
      <c r="K47" s="18"/>
      <c r="L47" s="18"/>
      <c r="M47" s="18"/>
    </row>
    <row r="48" spans="2:13" ht="12.75">
      <c r="B48" t="s">
        <v>46</v>
      </c>
      <c r="D48" s="19"/>
      <c r="E48" s="63">
        <f>G48/G49</f>
        <v>0.022284122562674095</v>
      </c>
      <c r="F48" s="23" t="s">
        <v>26</v>
      </c>
      <c r="G48" s="23">
        <f>J73+M73</f>
        <v>8</v>
      </c>
      <c r="H48" s="18"/>
      <c r="I48" s="18"/>
      <c r="J48" s="18"/>
      <c r="K48" s="18"/>
      <c r="L48" s="18"/>
      <c r="M48" s="18"/>
    </row>
    <row r="49" spans="2:13" ht="12.75">
      <c r="B49" t="s">
        <v>77</v>
      </c>
      <c r="D49" s="18"/>
      <c r="E49" s="63">
        <f>SUM(E46:E48)</f>
        <v>1</v>
      </c>
      <c r="F49" s="23" t="s">
        <v>3</v>
      </c>
      <c r="G49" s="23">
        <f>SUM(G46:G48)</f>
        <v>359</v>
      </c>
      <c r="H49" s="18"/>
      <c r="I49" s="18"/>
      <c r="J49" s="18"/>
      <c r="K49" s="18"/>
      <c r="L49" s="18"/>
      <c r="M49" s="18"/>
    </row>
    <row r="50" ht="12.75">
      <c r="B50" t="s">
        <v>64</v>
      </c>
    </row>
    <row r="51" spans="1:14" ht="25.5">
      <c r="A51" s="94" t="s">
        <v>21</v>
      </c>
      <c r="B51" s="93" t="s">
        <v>4</v>
      </c>
      <c r="C51" s="100" t="s">
        <v>5</v>
      </c>
      <c r="D51" s="101"/>
      <c r="E51" s="102"/>
      <c r="F51" s="1" t="s">
        <v>6</v>
      </c>
      <c r="G51" s="100" t="s">
        <v>7</v>
      </c>
      <c r="H51" s="101"/>
      <c r="I51" s="101"/>
      <c r="J51" s="101"/>
      <c r="K51" s="101"/>
      <c r="L51" s="101"/>
      <c r="M51" s="102"/>
      <c r="N51" s="103" t="s">
        <v>8</v>
      </c>
    </row>
    <row r="52" spans="1:14" ht="12.75">
      <c r="A52" s="94"/>
      <c r="B52" s="98"/>
      <c r="C52" s="2" t="s">
        <v>9</v>
      </c>
      <c r="D52" s="2" t="s">
        <v>10</v>
      </c>
      <c r="E52" s="3" t="s">
        <v>11</v>
      </c>
      <c r="F52" s="106" t="s">
        <v>28</v>
      </c>
      <c r="G52" s="3" t="s">
        <v>3</v>
      </c>
      <c r="H52" s="88" t="s">
        <v>90</v>
      </c>
      <c r="I52" s="89"/>
      <c r="J52" s="87"/>
      <c r="K52" s="88" t="s">
        <v>91</v>
      </c>
      <c r="L52" s="89"/>
      <c r="M52" s="87"/>
      <c r="N52" s="104"/>
    </row>
    <row r="53" spans="1:14" ht="12.75">
      <c r="A53" s="94"/>
      <c r="B53" s="99"/>
      <c r="C53" s="6"/>
      <c r="D53" s="6" t="s">
        <v>14</v>
      </c>
      <c r="E53" s="7" t="s">
        <v>15</v>
      </c>
      <c r="F53" s="107"/>
      <c r="G53" s="7" t="s">
        <v>16</v>
      </c>
      <c r="H53" s="4" t="s">
        <v>17</v>
      </c>
      <c r="I53" s="8" t="s">
        <v>18</v>
      </c>
      <c r="J53" s="8" t="s">
        <v>19</v>
      </c>
      <c r="K53" s="8" t="s">
        <v>17</v>
      </c>
      <c r="L53" s="8" t="s">
        <v>18</v>
      </c>
      <c r="M53" s="8" t="s">
        <v>19</v>
      </c>
      <c r="N53" s="105"/>
    </row>
    <row r="54" spans="1:14" ht="12.75">
      <c r="A54" s="32">
        <v>1</v>
      </c>
      <c r="B54" s="32" t="s">
        <v>58</v>
      </c>
      <c r="C54" s="33">
        <v>4</v>
      </c>
      <c r="D54" s="33">
        <v>4</v>
      </c>
      <c r="E54" s="33"/>
      <c r="F54" s="34">
        <v>4</v>
      </c>
      <c r="G54" s="33">
        <v>30</v>
      </c>
      <c r="H54" s="34">
        <v>0</v>
      </c>
      <c r="I54" s="34">
        <v>0</v>
      </c>
      <c r="J54" s="34">
        <v>0</v>
      </c>
      <c r="K54" s="34">
        <v>15</v>
      </c>
      <c r="L54" s="34">
        <v>15</v>
      </c>
      <c r="M54" s="34">
        <v>0</v>
      </c>
      <c r="N54" s="32"/>
    </row>
    <row r="55" spans="1:14" ht="12.75">
      <c r="A55" s="24">
        <v>2</v>
      </c>
      <c r="B55" s="42" t="s">
        <v>45</v>
      </c>
      <c r="C55" s="41">
        <v>3</v>
      </c>
      <c r="D55" s="41">
        <v>3</v>
      </c>
      <c r="E55" s="41"/>
      <c r="F55" s="25">
        <v>7</v>
      </c>
      <c r="G55" s="41">
        <v>45</v>
      </c>
      <c r="H55" s="25">
        <v>30</v>
      </c>
      <c r="I55" s="25">
        <v>15</v>
      </c>
      <c r="J55" s="25">
        <v>0</v>
      </c>
      <c r="K55" s="25">
        <v>0</v>
      </c>
      <c r="L55" s="25">
        <v>0</v>
      </c>
      <c r="M55" s="25">
        <v>0</v>
      </c>
      <c r="N55" s="24"/>
    </row>
    <row r="56" spans="1:14" ht="12.75">
      <c r="A56" s="24">
        <v>3</v>
      </c>
      <c r="B56" s="56" t="s">
        <v>61</v>
      </c>
      <c r="C56" s="41">
        <v>4</v>
      </c>
      <c r="D56" s="41"/>
      <c r="E56" s="41"/>
      <c r="F56" s="25">
        <v>4</v>
      </c>
      <c r="G56" s="41">
        <v>30</v>
      </c>
      <c r="H56" s="25">
        <v>0</v>
      </c>
      <c r="I56" s="25">
        <v>0</v>
      </c>
      <c r="J56" s="25">
        <v>0</v>
      </c>
      <c r="K56" s="25">
        <v>30</v>
      </c>
      <c r="L56" s="25">
        <v>0</v>
      </c>
      <c r="M56" s="25">
        <v>0</v>
      </c>
      <c r="N56" s="29"/>
    </row>
    <row r="57" spans="1:14" ht="12.75">
      <c r="A57" s="24">
        <v>4</v>
      </c>
      <c r="B57" s="56" t="s">
        <v>59</v>
      </c>
      <c r="C57" s="41"/>
      <c r="D57" s="41">
        <v>4</v>
      </c>
      <c r="E57" s="41"/>
      <c r="F57" s="25">
        <v>3</v>
      </c>
      <c r="G57" s="41">
        <v>15</v>
      </c>
      <c r="H57" s="25">
        <v>0</v>
      </c>
      <c r="I57" s="25">
        <v>0</v>
      </c>
      <c r="J57" s="25">
        <v>0</v>
      </c>
      <c r="K57" s="25">
        <v>0</v>
      </c>
      <c r="L57" s="25">
        <v>15</v>
      </c>
      <c r="M57" s="25">
        <v>0</v>
      </c>
      <c r="N57" s="29"/>
    </row>
    <row r="58" spans="1:14" ht="12.75">
      <c r="A58" s="29">
        <v>5</v>
      </c>
      <c r="B58" s="3" t="s">
        <v>47</v>
      </c>
      <c r="C58" s="40"/>
      <c r="D58" s="10">
        <v>3</v>
      </c>
      <c r="E58" s="40"/>
      <c r="F58" s="20">
        <v>3</v>
      </c>
      <c r="G58" s="40">
        <v>30</v>
      </c>
      <c r="H58" s="20">
        <v>15</v>
      </c>
      <c r="I58" s="20">
        <v>15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6</v>
      </c>
      <c r="B59" s="3" t="s">
        <v>41</v>
      </c>
      <c r="C59" s="40"/>
      <c r="D59" s="40"/>
      <c r="E59" s="10" t="s">
        <v>88</v>
      </c>
      <c r="F59" s="20">
        <v>20</v>
      </c>
      <c r="G59" s="40">
        <v>45</v>
      </c>
      <c r="H59" s="20">
        <v>0</v>
      </c>
      <c r="I59" s="20">
        <v>15</v>
      </c>
      <c r="J59" s="20">
        <v>0</v>
      </c>
      <c r="K59" s="20">
        <v>0</v>
      </c>
      <c r="L59" s="20">
        <v>30</v>
      </c>
      <c r="M59" s="20">
        <v>0</v>
      </c>
      <c r="N59" s="9" t="s">
        <v>114</v>
      </c>
    </row>
    <row r="60" spans="1:14" ht="12.75">
      <c r="A60" s="29">
        <v>7</v>
      </c>
      <c r="B60" s="9" t="s">
        <v>48</v>
      </c>
      <c r="C60" s="40"/>
      <c r="D60" s="10">
        <v>3</v>
      </c>
      <c r="E60" s="40"/>
      <c r="F60" s="20">
        <v>2</v>
      </c>
      <c r="G60" s="40">
        <v>15</v>
      </c>
      <c r="H60" s="20">
        <v>0</v>
      </c>
      <c r="I60" s="20">
        <v>15</v>
      </c>
      <c r="J60" s="20">
        <v>0</v>
      </c>
      <c r="K60" s="20">
        <v>0</v>
      </c>
      <c r="L60" s="20">
        <v>0</v>
      </c>
      <c r="M60" s="20">
        <v>0</v>
      </c>
      <c r="N60" s="29"/>
    </row>
    <row r="61" spans="1:14" ht="12.75">
      <c r="A61" s="29">
        <v>8</v>
      </c>
      <c r="B61" s="3" t="s">
        <v>49</v>
      </c>
      <c r="C61" s="40"/>
      <c r="D61" s="10">
        <v>3</v>
      </c>
      <c r="E61" s="40"/>
      <c r="F61" s="20">
        <v>3</v>
      </c>
      <c r="G61" s="40">
        <v>22</v>
      </c>
      <c r="H61" s="20">
        <v>8</v>
      </c>
      <c r="I61" s="20">
        <v>6</v>
      </c>
      <c r="J61" s="20">
        <v>8</v>
      </c>
      <c r="K61" s="20">
        <v>0</v>
      </c>
      <c r="L61" s="20">
        <v>0</v>
      </c>
      <c r="M61" s="20">
        <v>0</v>
      </c>
      <c r="N61" s="8"/>
    </row>
    <row r="62" spans="1:14" ht="12.75">
      <c r="A62" s="29">
        <v>9</v>
      </c>
      <c r="B62" s="3" t="s">
        <v>115</v>
      </c>
      <c r="C62" s="40"/>
      <c r="D62" s="10">
        <v>3.4</v>
      </c>
      <c r="E62" s="40"/>
      <c r="F62" s="20">
        <v>2</v>
      </c>
      <c r="G62" s="40">
        <v>30</v>
      </c>
      <c r="H62" s="20">
        <v>15</v>
      </c>
      <c r="I62" s="20">
        <v>0</v>
      </c>
      <c r="J62" s="20">
        <v>0</v>
      </c>
      <c r="K62" s="20">
        <v>15</v>
      </c>
      <c r="L62" s="20">
        <v>0</v>
      </c>
      <c r="M62" s="20">
        <v>0</v>
      </c>
      <c r="N62" s="9" t="s">
        <v>113</v>
      </c>
    </row>
    <row r="63" spans="1:14" ht="12.75">
      <c r="A63" s="29">
        <v>10</v>
      </c>
      <c r="B63" s="3" t="s">
        <v>67</v>
      </c>
      <c r="C63" s="40"/>
      <c r="D63" s="10">
        <v>3</v>
      </c>
      <c r="E63" s="40"/>
      <c r="F63" s="20">
        <v>2</v>
      </c>
      <c r="G63" s="40">
        <v>15</v>
      </c>
      <c r="H63" s="20">
        <v>0</v>
      </c>
      <c r="I63" s="20">
        <v>15</v>
      </c>
      <c r="J63" s="20">
        <v>0</v>
      </c>
      <c r="K63" s="20">
        <v>0</v>
      </c>
      <c r="L63" s="20">
        <v>0</v>
      </c>
      <c r="M63" s="20">
        <v>0</v>
      </c>
      <c r="N63" s="29"/>
    </row>
    <row r="64" spans="1:14" ht="12.75">
      <c r="A64" s="29"/>
      <c r="B64" s="3"/>
      <c r="C64" s="40"/>
      <c r="D64" s="10"/>
      <c r="E64" s="40"/>
      <c r="F64" s="20"/>
      <c r="G64" s="40"/>
      <c r="H64" s="20"/>
      <c r="I64" s="20"/>
      <c r="J64" s="20"/>
      <c r="K64" s="20"/>
      <c r="L64" s="20"/>
      <c r="M64" s="20"/>
      <c r="N64" s="29"/>
    </row>
    <row r="65" spans="1:14" ht="12.75">
      <c r="A65" s="9"/>
      <c r="B65" s="44" t="s">
        <v>34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9">
        <v>11</v>
      </c>
      <c r="B66" s="9" t="s">
        <v>70</v>
      </c>
      <c r="C66" s="8">
        <v>3</v>
      </c>
      <c r="D66" s="10"/>
      <c r="E66" s="8"/>
      <c r="F66" s="8">
        <v>1</v>
      </c>
      <c r="G66" s="8">
        <v>12</v>
      </c>
      <c r="H66" s="8">
        <v>12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12</v>
      </c>
      <c r="B67" s="9" t="s">
        <v>71</v>
      </c>
      <c r="C67" s="8"/>
      <c r="D67" s="10">
        <v>3</v>
      </c>
      <c r="E67" s="8"/>
      <c r="F67" s="8">
        <v>1</v>
      </c>
      <c r="G67" s="8">
        <v>12</v>
      </c>
      <c r="H67" s="8">
        <v>0</v>
      </c>
      <c r="I67" s="8">
        <v>12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13</v>
      </c>
      <c r="B68" s="9" t="s">
        <v>72</v>
      </c>
      <c r="C68" s="8"/>
      <c r="D68" s="10">
        <v>3</v>
      </c>
      <c r="E68" s="8"/>
      <c r="F68" s="8">
        <v>1</v>
      </c>
      <c r="G68" s="8">
        <v>10</v>
      </c>
      <c r="H68" s="8"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ht="12.75">
      <c r="A69" s="9">
        <v>14</v>
      </c>
      <c r="B69" s="9" t="s">
        <v>84</v>
      </c>
      <c r="C69" s="8"/>
      <c r="D69" s="10">
        <v>3</v>
      </c>
      <c r="E69" s="8"/>
      <c r="F69" s="8">
        <v>1</v>
      </c>
      <c r="G69" s="8">
        <v>12</v>
      </c>
      <c r="H69" s="8">
        <v>12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/>
    </row>
    <row r="70" spans="1:14" ht="12.75">
      <c r="A70" s="9">
        <v>15</v>
      </c>
      <c r="B70" s="9" t="s">
        <v>73</v>
      </c>
      <c r="C70" s="8">
        <v>4</v>
      </c>
      <c r="D70" s="8">
        <v>4</v>
      </c>
      <c r="E70" s="8"/>
      <c r="F70" s="8">
        <v>2</v>
      </c>
      <c r="G70" s="8">
        <v>12</v>
      </c>
      <c r="H70" s="8">
        <v>0</v>
      </c>
      <c r="I70" s="8">
        <v>0</v>
      </c>
      <c r="J70" s="8">
        <v>0</v>
      </c>
      <c r="K70" s="8">
        <v>6</v>
      </c>
      <c r="L70" s="8">
        <v>6</v>
      </c>
      <c r="M70" s="8">
        <v>0</v>
      </c>
      <c r="N70" s="9"/>
    </row>
    <row r="71" spans="1:14" ht="12.75">
      <c r="A71" s="9">
        <v>16</v>
      </c>
      <c r="B71" s="9" t="s">
        <v>85</v>
      </c>
      <c r="C71" s="8"/>
      <c r="D71" s="8">
        <v>4</v>
      </c>
      <c r="E71" s="8"/>
      <c r="F71" s="8">
        <v>2</v>
      </c>
      <c r="G71" s="8">
        <v>12</v>
      </c>
      <c r="H71" s="8">
        <v>0</v>
      </c>
      <c r="I71" s="8">
        <v>0</v>
      </c>
      <c r="J71" s="8">
        <v>0</v>
      </c>
      <c r="K71" s="8">
        <v>6</v>
      </c>
      <c r="L71" s="8">
        <v>6</v>
      </c>
      <c r="M71" s="8">
        <v>0</v>
      </c>
      <c r="N71" s="9"/>
    </row>
    <row r="72" spans="1:14" ht="12.75">
      <c r="A72" s="9">
        <v>17</v>
      </c>
      <c r="B72" s="9" t="s">
        <v>81</v>
      </c>
      <c r="C72" s="8"/>
      <c r="D72" s="8">
        <v>4</v>
      </c>
      <c r="E72" s="8"/>
      <c r="F72" s="8">
        <v>2</v>
      </c>
      <c r="G72" s="8">
        <v>12</v>
      </c>
      <c r="H72" s="8">
        <v>0</v>
      </c>
      <c r="I72" s="8">
        <v>0</v>
      </c>
      <c r="J72" s="8">
        <v>0</v>
      </c>
      <c r="K72" s="8">
        <v>0</v>
      </c>
      <c r="L72" s="8">
        <v>12</v>
      </c>
      <c r="M72" s="8">
        <v>0</v>
      </c>
      <c r="N72" s="9"/>
    </row>
    <row r="73" spans="1:14" ht="12.75">
      <c r="A73" s="14"/>
      <c r="B73" s="14" t="s">
        <v>20</v>
      </c>
      <c r="C73" s="15">
        <f>COUNT(C54:C72)</f>
        <v>5</v>
      </c>
      <c r="D73" s="14"/>
      <c r="E73" s="14"/>
      <c r="F73" s="15">
        <f aca="true" t="shared" si="4" ref="F73:M73">SUM(F54:F72)</f>
        <v>60</v>
      </c>
      <c r="G73" s="15">
        <f t="shared" si="4"/>
        <v>359</v>
      </c>
      <c r="H73" s="15">
        <f t="shared" si="4"/>
        <v>102</v>
      </c>
      <c r="I73" s="15">
        <f t="shared" si="4"/>
        <v>93</v>
      </c>
      <c r="J73" s="15">
        <f t="shared" si="4"/>
        <v>8</v>
      </c>
      <c r="K73" s="15">
        <f t="shared" si="4"/>
        <v>72</v>
      </c>
      <c r="L73" s="15">
        <f t="shared" si="4"/>
        <v>84</v>
      </c>
      <c r="M73" s="15">
        <f t="shared" si="4"/>
        <v>0</v>
      </c>
      <c r="N73" s="14"/>
    </row>
    <row r="74" spans="1:14" ht="12.75">
      <c r="A74" s="18"/>
      <c r="B74" s="18" t="s">
        <v>30</v>
      </c>
      <c r="C74" s="18"/>
      <c r="D74" s="18"/>
      <c r="E74" s="18"/>
      <c r="F74" s="18"/>
      <c r="G74" s="18"/>
      <c r="H74" s="108">
        <f>SUM(H73:J73)</f>
        <v>203</v>
      </c>
      <c r="I74" s="108"/>
      <c r="J74" s="108"/>
      <c r="K74" s="108">
        <f>SUM(K73:M73)</f>
        <v>156</v>
      </c>
      <c r="L74" s="108"/>
      <c r="M74" s="108"/>
      <c r="N74" s="17"/>
    </row>
    <row r="75" spans="1:14" ht="12.75">
      <c r="A75" s="18"/>
      <c r="B75" t="s">
        <v>50</v>
      </c>
      <c r="C75" s="18"/>
      <c r="D75" s="18"/>
      <c r="E75" s="18"/>
      <c r="F75" s="18"/>
      <c r="G75" s="18"/>
      <c r="H75" s="45"/>
      <c r="I75" s="45"/>
      <c r="J75" s="45"/>
      <c r="K75" s="45"/>
      <c r="L75" s="45"/>
      <c r="M75" s="45"/>
      <c r="N75" s="17"/>
    </row>
    <row r="76" spans="1:14" ht="12.75">
      <c r="A76" s="18"/>
      <c r="C76" s="18"/>
      <c r="D76" s="18"/>
      <c r="E76" s="18"/>
      <c r="F76" s="18"/>
      <c r="G76" s="18"/>
      <c r="H76" s="45"/>
      <c r="I76" s="45"/>
      <c r="J76" s="45"/>
      <c r="K76" s="45"/>
      <c r="L76" s="45"/>
      <c r="M76" s="45"/>
      <c r="N76" s="17"/>
    </row>
    <row r="77" spans="1:14" ht="12.75">
      <c r="A77" s="18"/>
      <c r="B77" s="79" t="s">
        <v>28</v>
      </c>
      <c r="C77" s="22"/>
      <c r="D77" s="22"/>
      <c r="E77" s="22"/>
      <c r="F77" s="79">
        <f>SUM(F54:F72)</f>
        <v>60</v>
      </c>
      <c r="G77" s="80" t="s">
        <v>117</v>
      </c>
      <c r="H77" s="80" t="s">
        <v>118</v>
      </c>
      <c r="I77" s="45"/>
      <c r="J77" s="45"/>
      <c r="K77" s="45"/>
      <c r="L77" s="45"/>
      <c r="M77" s="45"/>
      <c r="N77" s="17"/>
    </row>
    <row r="78" spans="1:14" ht="12.75">
      <c r="A78" s="18"/>
      <c r="B78" s="81" t="s">
        <v>123</v>
      </c>
      <c r="C78" s="22"/>
      <c r="D78" s="22"/>
      <c r="E78" s="22"/>
      <c r="F78" s="82">
        <f>SUM(F54:F63)</f>
        <v>50</v>
      </c>
      <c r="G78" s="80">
        <f>+F55+SUM(F58:F63)-13</f>
        <v>26</v>
      </c>
      <c r="H78" s="80">
        <f>F78-G78</f>
        <v>24</v>
      </c>
      <c r="I78" s="45"/>
      <c r="J78" s="45"/>
      <c r="K78" s="45"/>
      <c r="L78" s="45"/>
      <c r="M78" s="45"/>
      <c r="N78" s="17"/>
    </row>
    <row r="79" spans="1:14" ht="12.75">
      <c r="A79" s="18"/>
      <c r="B79" s="81" t="s">
        <v>124</v>
      </c>
      <c r="C79" s="22"/>
      <c r="D79" s="22"/>
      <c r="E79" s="22"/>
      <c r="F79" s="82">
        <f>SUM(F66:F72)</f>
        <v>10</v>
      </c>
      <c r="G79" s="80">
        <f>SUM(F66:F69)</f>
        <v>4</v>
      </c>
      <c r="H79" s="80">
        <f>F79-G79</f>
        <v>6</v>
      </c>
      <c r="I79" s="45"/>
      <c r="J79" s="45"/>
      <c r="K79" s="45"/>
      <c r="L79" s="45"/>
      <c r="M79" s="45"/>
      <c r="N79" s="17"/>
    </row>
    <row r="80" spans="1:14" ht="12.75">
      <c r="A80" s="18"/>
      <c r="B80" s="96"/>
      <c r="C80" s="97"/>
      <c r="D80" s="97"/>
      <c r="E80" s="97"/>
      <c r="G80" s="45">
        <f>SUM(G78:G79)</f>
        <v>30</v>
      </c>
      <c r="H80" s="45">
        <f>SUM(H78:H79)</f>
        <v>30</v>
      </c>
      <c r="I80" s="45"/>
      <c r="J80" s="45"/>
      <c r="K80" s="45"/>
      <c r="L80" s="45"/>
      <c r="M80" s="45"/>
      <c r="N80" s="17"/>
    </row>
    <row r="81" spans="1:14" ht="12.75">
      <c r="A81" s="18"/>
      <c r="B81" s="96" t="s">
        <v>60</v>
      </c>
      <c r="C81" s="97"/>
      <c r="D81" s="97"/>
      <c r="E81" s="97"/>
      <c r="N81" s="17"/>
    </row>
    <row r="82" spans="1:14" ht="12.75">
      <c r="A82" s="18"/>
      <c r="B82" s="39" t="s">
        <v>31</v>
      </c>
      <c r="C82" s="39"/>
      <c r="D82" s="39"/>
      <c r="E82" s="39"/>
      <c r="F82" s="39">
        <f>SUM(F54:F54)</f>
        <v>4</v>
      </c>
      <c r="G82" s="39">
        <f>SUM(G54:G54)</f>
        <v>30</v>
      </c>
      <c r="H82" s="39">
        <f aca="true" t="shared" si="5" ref="H82:M82">SUM(H54:H54)</f>
        <v>0</v>
      </c>
      <c r="I82" s="39">
        <f t="shared" si="5"/>
        <v>0</v>
      </c>
      <c r="J82" s="39">
        <f t="shared" si="5"/>
        <v>0</v>
      </c>
      <c r="K82" s="39">
        <f t="shared" si="5"/>
        <v>15</v>
      </c>
      <c r="L82" s="39">
        <f t="shared" si="5"/>
        <v>15</v>
      </c>
      <c r="M82" s="39">
        <f t="shared" si="5"/>
        <v>0</v>
      </c>
      <c r="N82" s="17"/>
    </row>
    <row r="83" spans="1:14" ht="12.75">
      <c r="A83" s="18"/>
      <c r="B83" s="27" t="s">
        <v>32</v>
      </c>
      <c r="C83" s="27"/>
      <c r="D83" s="27"/>
      <c r="E83" s="27"/>
      <c r="F83" s="27">
        <f>SUM(F55:F57)</f>
        <v>14</v>
      </c>
      <c r="G83" s="27">
        <f>SUM(G55:G57)</f>
        <v>90</v>
      </c>
      <c r="H83" s="27">
        <f aca="true" t="shared" si="6" ref="H83:M83">SUM(H55:H57)</f>
        <v>30</v>
      </c>
      <c r="I83" s="27">
        <f t="shared" si="6"/>
        <v>15</v>
      </c>
      <c r="J83" s="27">
        <f t="shared" si="6"/>
        <v>0</v>
      </c>
      <c r="K83" s="27">
        <f t="shared" si="6"/>
        <v>30</v>
      </c>
      <c r="L83" s="27">
        <f t="shared" si="6"/>
        <v>15</v>
      </c>
      <c r="M83" s="27">
        <f t="shared" si="6"/>
        <v>0</v>
      </c>
      <c r="N83" s="17"/>
    </row>
    <row r="84" spans="2:13" ht="12.75">
      <c r="B84" s="43" t="s">
        <v>33</v>
      </c>
      <c r="F84">
        <f>SUM(F82:F83)</f>
        <v>18</v>
      </c>
      <c r="G84">
        <f>SUM(G82:G83)</f>
        <v>120</v>
      </c>
      <c r="H84">
        <f aca="true" t="shared" si="7" ref="H84:M84">SUM(H82:H83)</f>
        <v>30</v>
      </c>
      <c r="I84">
        <f t="shared" si="7"/>
        <v>15</v>
      </c>
      <c r="J84">
        <f t="shared" si="7"/>
        <v>0</v>
      </c>
      <c r="K84">
        <f t="shared" si="7"/>
        <v>45</v>
      </c>
      <c r="L84">
        <f t="shared" si="7"/>
        <v>30</v>
      </c>
      <c r="M84">
        <f t="shared" si="7"/>
        <v>0</v>
      </c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2" spans="2:5" ht="12.75">
      <c r="B92" t="s">
        <v>60</v>
      </c>
      <c r="D92" t="s">
        <v>79</v>
      </c>
      <c r="E92" t="s">
        <v>76</v>
      </c>
    </row>
    <row r="93" spans="2:13" s="39" customFormat="1" ht="12.75">
      <c r="B93" s="39" t="s">
        <v>31</v>
      </c>
      <c r="D93" s="39">
        <v>165</v>
      </c>
      <c r="E93" s="39">
        <v>20</v>
      </c>
      <c r="F93" s="39">
        <f aca="true" t="shared" si="8" ref="F93:M94">+F40+F82</f>
        <v>24</v>
      </c>
      <c r="G93" s="39">
        <f t="shared" si="8"/>
        <v>179</v>
      </c>
      <c r="H93" s="39">
        <f t="shared" si="8"/>
        <v>15</v>
      </c>
      <c r="I93" s="39">
        <f t="shared" si="8"/>
        <v>15</v>
      </c>
      <c r="J93" s="39">
        <f t="shared" si="8"/>
        <v>0</v>
      </c>
      <c r="K93" s="39">
        <f t="shared" si="8"/>
        <v>90</v>
      </c>
      <c r="L93" s="39">
        <f t="shared" si="8"/>
        <v>45</v>
      </c>
      <c r="M93" s="39">
        <f t="shared" si="8"/>
        <v>14</v>
      </c>
    </row>
    <row r="94" spans="2:13" s="27" customFormat="1" ht="12.75">
      <c r="B94" s="27" t="s">
        <v>32</v>
      </c>
      <c r="D94" s="27">
        <v>180</v>
      </c>
      <c r="E94" s="27">
        <v>21</v>
      </c>
      <c r="F94" s="27">
        <f t="shared" si="8"/>
        <v>35</v>
      </c>
      <c r="G94" s="27">
        <f t="shared" si="8"/>
        <v>279</v>
      </c>
      <c r="H94" s="27">
        <f t="shared" si="8"/>
        <v>91</v>
      </c>
      <c r="I94" s="27">
        <f t="shared" si="8"/>
        <v>59</v>
      </c>
      <c r="J94" s="27">
        <f t="shared" si="8"/>
        <v>24</v>
      </c>
      <c r="K94" s="27">
        <f t="shared" si="8"/>
        <v>60</v>
      </c>
      <c r="L94" s="27">
        <f t="shared" si="8"/>
        <v>45</v>
      </c>
      <c r="M94" s="27">
        <f t="shared" si="8"/>
        <v>0</v>
      </c>
    </row>
    <row r="95" spans="2:13" ht="12.75">
      <c r="B95" s="59" t="s">
        <v>33</v>
      </c>
      <c r="D95" s="60">
        <f>+SUM(D93:D94)</f>
        <v>345</v>
      </c>
      <c r="E95" s="60">
        <f>+SUM(E93:E94)</f>
        <v>41</v>
      </c>
      <c r="F95" s="60">
        <f>+SUM(F93:F94)</f>
        <v>59</v>
      </c>
      <c r="G95" s="60">
        <f aca="true" t="shared" si="9" ref="G95:M95">+SUM(G93:G94)</f>
        <v>458</v>
      </c>
      <c r="H95" s="60">
        <f t="shared" si="9"/>
        <v>106</v>
      </c>
      <c r="I95" s="60">
        <f t="shared" si="9"/>
        <v>74</v>
      </c>
      <c r="J95" s="60">
        <f t="shared" si="9"/>
        <v>24</v>
      </c>
      <c r="K95" s="60">
        <f t="shared" si="9"/>
        <v>150</v>
      </c>
      <c r="L95" s="60">
        <f t="shared" si="9"/>
        <v>90</v>
      </c>
      <c r="M95" s="60">
        <f t="shared" si="9"/>
        <v>14</v>
      </c>
    </row>
    <row r="96" spans="6:13" ht="12.75">
      <c r="F96" s="18"/>
      <c r="G96" s="18"/>
      <c r="H96" s="18"/>
      <c r="I96" s="18"/>
      <c r="J96" s="18"/>
      <c r="K96" s="18"/>
      <c r="L96" s="18"/>
      <c r="M96" s="18"/>
    </row>
    <row r="99" spans="2:8" ht="12.75">
      <c r="B99" s="45" t="s">
        <v>80</v>
      </c>
      <c r="C99" s="18"/>
      <c r="D99" s="18"/>
      <c r="E99" s="18"/>
      <c r="F99" s="18"/>
      <c r="G99" s="18"/>
      <c r="H99" s="18"/>
    </row>
    <row r="100" spans="2:8" ht="12.75">
      <c r="B100" s="18"/>
      <c r="C100" s="45" t="s">
        <v>33</v>
      </c>
      <c r="D100" s="45" t="s">
        <v>27</v>
      </c>
      <c r="E100" s="45" t="s">
        <v>123</v>
      </c>
      <c r="F100" s="45" t="s">
        <v>27</v>
      </c>
      <c r="G100" s="45" t="s">
        <v>124</v>
      </c>
      <c r="H100" s="45" t="s">
        <v>27</v>
      </c>
    </row>
    <row r="101" spans="2:8" ht="12.75">
      <c r="B101" s="45" t="s">
        <v>35</v>
      </c>
      <c r="C101" s="18">
        <f>+E101+G101</f>
        <v>426</v>
      </c>
      <c r="D101" s="64">
        <f>+C101/$C104</f>
        <v>0.47333333333333333</v>
      </c>
      <c r="E101" s="18">
        <f>SUM(H12:H26)+SUM(K12:K26)+SUM(H54:H63)+SUM(K54:K63)</f>
        <v>346</v>
      </c>
      <c r="F101" s="64">
        <f>+E101/$E104</f>
        <v>0.45526315789473687</v>
      </c>
      <c r="G101" s="65">
        <f>SUM(H28:H32)+SUM(K28:K32)+SUM(H66:H72)+SUM(K66:K72)</f>
        <v>80</v>
      </c>
      <c r="H101" s="64">
        <f>+G101/$G104</f>
        <v>0.5714285714285714</v>
      </c>
    </row>
    <row r="102" spans="2:8" ht="12.75">
      <c r="B102" s="45" t="s">
        <v>36</v>
      </c>
      <c r="C102" s="18">
        <f>+E102+G102</f>
        <v>407</v>
      </c>
      <c r="D102" s="64">
        <f>+C102/$C104</f>
        <v>0.45222222222222225</v>
      </c>
      <c r="E102" s="18">
        <f>SUM(I12:I26)+SUM(L12:L26)+SUM(I54:I63)+SUM(L54:L63)</f>
        <v>347</v>
      </c>
      <c r="F102" s="64">
        <f>+E102/$E104</f>
        <v>0.45657894736842103</v>
      </c>
      <c r="G102" s="65">
        <f>SUM(I28:I32)+SUM(L28:L32)+SUM(I66:I72)+SUM(L66:L72)</f>
        <v>60</v>
      </c>
      <c r="H102" s="64">
        <f>+G102/$G104</f>
        <v>0.42857142857142855</v>
      </c>
    </row>
    <row r="103" spans="2:8" ht="12.75">
      <c r="B103" s="45" t="s">
        <v>37</v>
      </c>
      <c r="C103" s="18">
        <f>+E103+G103</f>
        <v>67</v>
      </c>
      <c r="D103" s="64">
        <f>+C103/$C104</f>
        <v>0.07444444444444444</v>
      </c>
      <c r="E103" s="65">
        <f>SUM(J12:J26)+SUM(M12:M26)+SUM(J54:J63)+SUM(M54:M63)</f>
        <v>67</v>
      </c>
      <c r="F103" s="64">
        <f>+E103/$E104</f>
        <v>0.0881578947368421</v>
      </c>
      <c r="G103" s="65">
        <f>SUM(J28:J32)+SUM(M28:M32)+SUM(J66:J72)+SUM(M66:M72)</f>
        <v>0</v>
      </c>
      <c r="H103" s="64">
        <f>+G103/$G104</f>
        <v>0</v>
      </c>
    </row>
    <row r="104" spans="2:8" ht="12.75">
      <c r="B104" s="45" t="s">
        <v>33</v>
      </c>
      <c r="C104" s="18">
        <f>+E104+G104</f>
        <v>900</v>
      </c>
      <c r="D104" s="64">
        <f>+C104/$C104</f>
        <v>1</v>
      </c>
      <c r="E104" s="18">
        <f>SUM(E101:E103)</f>
        <v>760</v>
      </c>
      <c r="F104" s="64">
        <f>+E104/$E104</f>
        <v>1</v>
      </c>
      <c r="G104" s="65">
        <f>SUM(G101:G103)</f>
        <v>140</v>
      </c>
      <c r="H104" s="64">
        <f>+G104/$G104</f>
        <v>1</v>
      </c>
    </row>
    <row r="106" ht="12.75">
      <c r="B106" t="s">
        <v>125</v>
      </c>
    </row>
    <row r="107" ht="12.75">
      <c r="B107" t="s">
        <v>126</v>
      </c>
    </row>
  </sheetData>
  <sheetProtection/>
  <mergeCells count="24">
    <mergeCell ref="N51:N53"/>
    <mergeCell ref="J34:L34"/>
    <mergeCell ref="K52:M52"/>
    <mergeCell ref="N9:N11"/>
    <mergeCell ref="F10:F11"/>
    <mergeCell ref="H10:J10"/>
    <mergeCell ref="K10:M10"/>
    <mergeCell ref="A9:A11"/>
    <mergeCell ref="B9:B11"/>
    <mergeCell ref="C9:E9"/>
    <mergeCell ref="G9:M9"/>
    <mergeCell ref="B39:E39"/>
    <mergeCell ref="G34:I34"/>
    <mergeCell ref="B38:E38"/>
    <mergeCell ref="H74:J74"/>
    <mergeCell ref="K74:M74"/>
    <mergeCell ref="B81:E81"/>
    <mergeCell ref="F52:F53"/>
    <mergeCell ref="B80:E80"/>
    <mergeCell ref="A51:A53"/>
    <mergeCell ref="B51:B53"/>
    <mergeCell ref="C51:E51"/>
    <mergeCell ref="G51:M51"/>
    <mergeCell ref="H52:J52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82">
      <selection activeCell="A107" sqref="A107:N108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3" customFormat="1" ht="15.75">
      <c r="A1" s="83" t="s">
        <v>122</v>
      </c>
    </row>
    <row r="3" spans="2:7" ht="12.75">
      <c r="B3" s="18" t="s">
        <v>120</v>
      </c>
      <c r="E3" s="23" t="s">
        <v>23</v>
      </c>
      <c r="F3" s="23" t="s">
        <v>0</v>
      </c>
      <c r="G3" s="23"/>
    </row>
    <row r="4" spans="2:7" ht="12.75">
      <c r="B4" t="s">
        <v>1</v>
      </c>
      <c r="E4" s="63">
        <f>G4/G7</f>
        <v>0.4954627949183303</v>
      </c>
      <c r="F4" s="23" t="s">
        <v>24</v>
      </c>
      <c r="G4" s="23">
        <f>H33+K33</f>
        <v>273</v>
      </c>
    </row>
    <row r="5" spans="2:7" ht="12.75">
      <c r="B5" t="s">
        <v>66</v>
      </c>
      <c r="E5" s="63">
        <f>G5/G7</f>
        <v>0.397459165154265</v>
      </c>
      <c r="F5" s="23" t="s">
        <v>25</v>
      </c>
      <c r="G5" s="23">
        <f>I33+L33</f>
        <v>219</v>
      </c>
    </row>
    <row r="6" spans="2:7" ht="12.75">
      <c r="B6" t="s">
        <v>44</v>
      </c>
      <c r="E6" s="63">
        <f>G6/G7</f>
        <v>0.10707803992740472</v>
      </c>
      <c r="F6" s="23" t="s">
        <v>26</v>
      </c>
      <c r="G6" s="23">
        <f>J33+M33</f>
        <v>59</v>
      </c>
    </row>
    <row r="7" spans="2:7" ht="12.75">
      <c r="B7" t="s">
        <v>77</v>
      </c>
      <c r="E7" s="63">
        <f>SUM(E4:E6)</f>
        <v>1</v>
      </c>
      <c r="F7" s="23" t="s">
        <v>3</v>
      </c>
      <c r="G7" s="23">
        <f>SUM(G4:G6)</f>
        <v>551</v>
      </c>
    </row>
    <row r="8" ht="12.75">
      <c r="B8" t="s">
        <v>86</v>
      </c>
    </row>
    <row r="9" spans="1:14" ht="12.75">
      <c r="A9" s="90" t="s">
        <v>21</v>
      </c>
      <c r="B9" s="90" t="s">
        <v>4</v>
      </c>
      <c r="C9" s="93" t="s">
        <v>5</v>
      </c>
      <c r="D9" s="93"/>
      <c r="E9" s="93"/>
      <c r="F9" s="1" t="s">
        <v>29</v>
      </c>
      <c r="G9" s="93" t="s">
        <v>7</v>
      </c>
      <c r="H9" s="94"/>
      <c r="I9" s="94"/>
      <c r="J9" s="94"/>
      <c r="K9" s="94"/>
      <c r="L9" s="94"/>
      <c r="M9" s="94"/>
      <c r="N9" s="84" t="s">
        <v>8</v>
      </c>
    </row>
    <row r="10" spans="1:14" ht="12.75">
      <c r="A10" s="91"/>
      <c r="B10" s="91"/>
      <c r="C10" s="2" t="s">
        <v>9</v>
      </c>
      <c r="D10" s="2" t="s">
        <v>10</v>
      </c>
      <c r="E10" s="3" t="s">
        <v>11</v>
      </c>
      <c r="F10" s="87" t="s">
        <v>28</v>
      </c>
      <c r="G10" s="3" t="s">
        <v>3</v>
      </c>
      <c r="H10" s="88" t="s">
        <v>12</v>
      </c>
      <c r="I10" s="89"/>
      <c r="J10" s="87"/>
      <c r="K10" s="88" t="s">
        <v>13</v>
      </c>
      <c r="L10" s="89"/>
      <c r="M10" s="87"/>
      <c r="N10" s="85"/>
    </row>
    <row r="11" spans="1:14" ht="12.75">
      <c r="A11" s="92"/>
      <c r="B11" s="92"/>
      <c r="C11" s="6"/>
      <c r="D11" s="6" t="s">
        <v>14</v>
      </c>
      <c r="E11" s="7" t="s">
        <v>15</v>
      </c>
      <c r="F11" s="87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86"/>
    </row>
    <row r="12" spans="1:14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32"/>
    </row>
    <row r="15" spans="1:14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ht="12.75">
      <c r="A23" s="29">
        <v>12</v>
      </c>
      <c r="B23" s="9" t="s">
        <v>41</v>
      </c>
      <c r="C23" s="20"/>
      <c r="D23" s="40"/>
      <c r="E23" s="8" t="s">
        <v>87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ht="12.75">
      <c r="A26" s="29">
        <v>15</v>
      </c>
      <c r="B26" s="29" t="s">
        <v>67</v>
      </c>
      <c r="C26" s="20"/>
      <c r="D26" s="10" t="s">
        <v>87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8" t="s">
        <v>119</v>
      </c>
    </row>
    <row r="27" spans="1:14" ht="12.75">
      <c r="A27" s="9"/>
      <c r="B27" s="44" t="s">
        <v>34</v>
      </c>
      <c r="C27" s="8"/>
      <c r="D27" s="8"/>
      <c r="E27" s="8"/>
      <c r="F27" s="8"/>
      <c r="G27" s="8"/>
      <c r="H27" s="11"/>
      <c r="I27" s="11"/>
      <c r="J27" s="11"/>
      <c r="K27" s="11"/>
      <c r="L27" s="11"/>
      <c r="M27" s="11"/>
      <c r="N27" s="9"/>
    </row>
    <row r="28" spans="1:14" s="74" customFormat="1" ht="25.5">
      <c r="A28" s="71">
        <v>16</v>
      </c>
      <c r="B28" s="67" t="s">
        <v>103</v>
      </c>
      <c r="C28" s="72"/>
      <c r="D28" s="73">
        <v>1</v>
      </c>
      <c r="E28" s="73"/>
      <c r="F28" s="73">
        <v>2</v>
      </c>
      <c r="G28" s="73">
        <v>12</v>
      </c>
      <c r="H28" s="73">
        <v>12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1"/>
    </row>
    <row r="29" spans="1:14" ht="12.75">
      <c r="A29" s="9">
        <v>17</v>
      </c>
      <c r="B29" s="29" t="s">
        <v>104</v>
      </c>
      <c r="C29" s="46"/>
      <c r="D29" s="8">
        <v>1</v>
      </c>
      <c r="E29" s="8"/>
      <c r="F29" s="8">
        <v>3</v>
      </c>
      <c r="G29" s="8">
        <v>13</v>
      </c>
      <c r="H29" s="8">
        <v>8</v>
      </c>
      <c r="I29" s="8">
        <v>5</v>
      </c>
      <c r="J29" s="8">
        <v>0</v>
      </c>
      <c r="K29" s="8">
        <v>0</v>
      </c>
      <c r="L29" s="8">
        <v>0</v>
      </c>
      <c r="M29" s="8">
        <v>0</v>
      </c>
      <c r="N29" s="9"/>
    </row>
    <row r="30" spans="1:14" ht="12.75">
      <c r="A30" s="9">
        <v>18</v>
      </c>
      <c r="B30" s="9" t="s">
        <v>109</v>
      </c>
      <c r="C30" s="70">
        <v>2</v>
      </c>
      <c r="D30" s="8">
        <v>2</v>
      </c>
      <c r="E30" s="8"/>
      <c r="F30" s="8">
        <v>3</v>
      </c>
      <c r="G30" s="8">
        <v>18</v>
      </c>
      <c r="H30" s="8">
        <v>0</v>
      </c>
      <c r="I30" s="8">
        <v>0</v>
      </c>
      <c r="J30" s="8">
        <v>0</v>
      </c>
      <c r="K30" s="8">
        <v>10</v>
      </c>
      <c r="L30" s="8">
        <v>8</v>
      </c>
      <c r="M30" s="8">
        <v>0</v>
      </c>
      <c r="N30" s="9"/>
    </row>
    <row r="31" spans="1:14" s="69" customFormat="1" ht="25.5">
      <c r="A31" s="67">
        <v>19</v>
      </c>
      <c r="B31" s="71" t="s">
        <v>108</v>
      </c>
      <c r="C31" s="68"/>
      <c r="D31" s="68">
        <v>2</v>
      </c>
      <c r="E31" s="68"/>
      <c r="F31" s="68">
        <v>1</v>
      </c>
      <c r="G31" s="68">
        <v>13</v>
      </c>
      <c r="H31" s="68">
        <v>0</v>
      </c>
      <c r="I31" s="68">
        <v>0</v>
      </c>
      <c r="J31" s="68">
        <v>0</v>
      </c>
      <c r="K31" s="68">
        <v>13</v>
      </c>
      <c r="L31" s="68">
        <v>0</v>
      </c>
      <c r="M31" s="68">
        <v>0</v>
      </c>
      <c r="N31" s="67"/>
    </row>
    <row r="32" spans="1:14" ht="12.75">
      <c r="A32" s="9">
        <v>20</v>
      </c>
      <c r="B32" s="9" t="s">
        <v>105</v>
      </c>
      <c r="C32" s="8"/>
      <c r="D32" s="8">
        <v>2</v>
      </c>
      <c r="E32" s="8"/>
      <c r="F32" s="8">
        <v>1</v>
      </c>
      <c r="G32" s="8">
        <v>12</v>
      </c>
      <c r="H32" s="8">
        <v>0</v>
      </c>
      <c r="I32" s="8">
        <v>0</v>
      </c>
      <c r="J32" s="8">
        <v>0</v>
      </c>
      <c r="K32" s="8">
        <v>12</v>
      </c>
      <c r="L32" s="8">
        <v>0</v>
      </c>
      <c r="M32" s="8">
        <v>0</v>
      </c>
      <c r="N32" s="9"/>
    </row>
    <row r="33" spans="1:14" ht="12.75">
      <c r="A33" s="14"/>
      <c r="B33" s="14" t="s">
        <v>20</v>
      </c>
      <c r="C33" s="15">
        <f>COUNT(C12:C32)</f>
        <v>7</v>
      </c>
      <c r="D33" s="15"/>
      <c r="E33" s="14"/>
      <c r="F33" s="15">
        <f aca="true" t="shared" si="0" ref="F33:M33">SUM(F12:F32)</f>
        <v>60</v>
      </c>
      <c r="G33" s="15">
        <f t="shared" si="0"/>
        <v>551</v>
      </c>
      <c r="H33" s="15">
        <f t="shared" si="0"/>
        <v>110</v>
      </c>
      <c r="I33" s="15">
        <f t="shared" si="0"/>
        <v>100</v>
      </c>
      <c r="J33" s="15">
        <f t="shared" si="0"/>
        <v>33</v>
      </c>
      <c r="K33" s="15">
        <f t="shared" si="0"/>
        <v>163</v>
      </c>
      <c r="L33" s="15">
        <f t="shared" si="0"/>
        <v>119</v>
      </c>
      <c r="M33" s="15">
        <f t="shared" si="0"/>
        <v>26</v>
      </c>
      <c r="N33" s="14"/>
    </row>
    <row r="34" spans="1:14" ht="12.75">
      <c r="A34" s="5"/>
      <c r="B34" s="21" t="s">
        <v>30</v>
      </c>
      <c r="C34" s="22"/>
      <c r="D34" s="22"/>
      <c r="E34" s="22"/>
      <c r="F34" s="16"/>
      <c r="G34" s="95">
        <f>SUM(H33:J33)</f>
        <v>243</v>
      </c>
      <c r="H34" s="95"/>
      <c r="I34" s="95"/>
      <c r="J34" s="95">
        <f>SUM(K33:M33)</f>
        <v>308</v>
      </c>
      <c r="K34" s="95"/>
      <c r="L34" s="95"/>
      <c r="M34" s="13"/>
      <c r="N34" s="12"/>
    </row>
    <row r="35" spans="1:14" ht="12.75">
      <c r="A35" s="5"/>
      <c r="B35" s="79" t="s">
        <v>28</v>
      </c>
      <c r="C35" s="22"/>
      <c r="D35" s="22"/>
      <c r="E35" s="22"/>
      <c r="F35" s="79">
        <f>SUM(F12:F32)</f>
        <v>60</v>
      </c>
      <c r="G35" s="80" t="s">
        <v>111</v>
      </c>
      <c r="H35" s="80" t="s">
        <v>112</v>
      </c>
      <c r="I35" s="55"/>
      <c r="J35" s="47"/>
      <c r="K35" s="47"/>
      <c r="L35" s="47"/>
      <c r="M35" s="13"/>
      <c r="N35" s="12"/>
    </row>
    <row r="36" spans="1:14" ht="12.75">
      <c r="A36" s="5"/>
      <c r="B36" s="81" t="s">
        <v>123</v>
      </c>
      <c r="C36" s="22"/>
      <c r="D36" s="22"/>
      <c r="E36" s="22"/>
      <c r="F36" s="82">
        <f>SUM(F12:F26)</f>
        <v>50</v>
      </c>
      <c r="G36" s="80">
        <f>+F12+SUM(F16:F20)+F25</f>
        <v>22</v>
      </c>
      <c r="H36" s="80">
        <f>F36-G36</f>
        <v>28</v>
      </c>
      <c r="I36" s="55"/>
      <c r="J36" s="47"/>
      <c r="K36" s="47"/>
      <c r="L36" s="47"/>
      <c r="M36" s="13"/>
      <c r="N36" s="12"/>
    </row>
    <row r="37" spans="1:14" ht="12.75">
      <c r="A37" s="5"/>
      <c r="B37" s="81" t="s">
        <v>124</v>
      </c>
      <c r="C37" s="22"/>
      <c r="D37" s="22"/>
      <c r="E37" s="22"/>
      <c r="F37" s="82">
        <f>SUM(F28:F32)</f>
        <v>10</v>
      </c>
      <c r="G37" s="80">
        <f>+F28+F29</f>
        <v>5</v>
      </c>
      <c r="H37" s="80">
        <f>F37-G37</f>
        <v>5</v>
      </c>
      <c r="I37" s="55"/>
      <c r="J37" s="47"/>
      <c r="K37" s="47"/>
      <c r="L37" s="47"/>
      <c r="M37" s="13"/>
      <c r="N37" s="12"/>
    </row>
    <row r="38" spans="1:14" ht="12.75">
      <c r="A38" s="5"/>
      <c r="B38" s="81"/>
      <c r="C38" s="22"/>
      <c r="D38" s="22"/>
      <c r="E38" s="22"/>
      <c r="F38" s="82"/>
      <c r="G38" s="45">
        <f>SUM(G36:G37)</f>
        <v>27</v>
      </c>
      <c r="H38" s="45">
        <f>SUM(H36:H37)</f>
        <v>33</v>
      </c>
      <c r="I38" s="55"/>
      <c r="J38" s="47"/>
      <c r="K38" s="47"/>
      <c r="L38" s="47"/>
      <c r="M38" s="13"/>
      <c r="N38" s="12"/>
    </row>
    <row r="39" spans="2:5" ht="12.75">
      <c r="B39" s="96" t="s">
        <v>60</v>
      </c>
      <c r="C39" s="97"/>
      <c r="D39" s="97"/>
      <c r="E39" s="97"/>
    </row>
    <row r="40" spans="1:14" ht="12.75">
      <c r="A40" s="39"/>
      <c r="B40" s="39" t="s">
        <v>31</v>
      </c>
      <c r="C40" s="39"/>
      <c r="D40" s="39"/>
      <c r="E40" s="39"/>
      <c r="F40" s="39">
        <f>SUM(F12:F15)</f>
        <v>20</v>
      </c>
      <c r="G40" s="39">
        <f>SUM(G12:G15)</f>
        <v>149</v>
      </c>
      <c r="H40" s="39">
        <f aca="true" t="shared" si="1" ref="H40:M40">SUM(H12:H15)</f>
        <v>15</v>
      </c>
      <c r="I40" s="39">
        <f t="shared" si="1"/>
        <v>15</v>
      </c>
      <c r="J40" s="39">
        <f t="shared" si="1"/>
        <v>0</v>
      </c>
      <c r="K40" s="39">
        <f t="shared" si="1"/>
        <v>75</v>
      </c>
      <c r="L40" s="39">
        <f t="shared" si="1"/>
        <v>30</v>
      </c>
      <c r="M40" s="39">
        <f t="shared" si="1"/>
        <v>14</v>
      </c>
      <c r="N40" s="39"/>
    </row>
    <row r="41" spans="1:14" ht="12.75">
      <c r="A41" s="27"/>
      <c r="B41" s="27" t="s">
        <v>32</v>
      </c>
      <c r="C41" s="27"/>
      <c r="D41" s="27"/>
      <c r="E41" s="27"/>
      <c r="F41" s="27">
        <f>SUM(F16:F21)</f>
        <v>21</v>
      </c>
      <c r="G41" s="27">
        <f>SUM(G16:G21)</f>
        <v>189</v>
      </c>
      <c r="H41" s="27">
        <f aca="true" t="shared" si="2" ref="H41:M41">SUM(H16:H21)</f>
        <v>61</v>
      </c>
      <c r="I41" s="27">
        <f t="shared" si="2"/>
        <v>44</v>
      </c>
      <c r="J41" s="27">
        <f t="shared" si="2"/>
        <v>24</v>
      </c>
      <c r="K41" s="27">
        <f t="shared" si="2"/>
        <v>30</v>
      </c>
      <c r="L41" s="27">
        <f t="shared" si="2"/>
        <v>30</v>
      </c>
      <c r="M41" s="27">
        <f t="shared" si="2"/>
        <v>0</v>
      </c>
      <c r="N41" s="27"/>
    </row>
    <row r="42" spans="2:13" ht="12.75">
      <c r="B42" s="43" t="s">
        <v>33</v>
      </c>
      <c r="F42">
        <f>SUM(F40:F41)</f>
        <v>41</v>
      </c>
      <c r="G42">
        <f>SUM(G40:G41)</f>
        <v>338</v>
      </c>
      <c r="H42">
        <f aca="true" t="shared" si="3" ref="H42:M42">SUM(H40:H41)</f>
        <v>76</v>
      </c>
      <c r="I42">
        <f t="shared" si="3"/>
        <v>59</v>
      </c>
      <c r="J42">
        <f t="shared" si="3"/>
        <v>24</v>
      </c>
      <c r="K42">
        <f t="shared" si="3"/>
        <v>105</v>
      </c>
      <c r="L42">
        <f t="shared" si="3"/>
        <v>60</v>
      </c>
      <c r="M42">
        <f t="shared" si="3"/>
        <v>14</v>
      </c>
    </row>
    <row r="43" ht="12.75">
      <c r="B43" s="43"/>
    </row>
    <row r="45" spans="2:13" ht="12.75">
      <c r="B45" s="18" t="s">
        <v>121</v>
      </c>
      <c r="D45" s="18"/>
      <c r="E45" s="23" t="s">
        <v>23</v>
      </c>
      <c r="F45" s="23" t="s">
        <v>0</v>
      </c>
      <c r="G45" s="23"/>
      <c r="H45" s="18"/>
      <c r="I45" s="18"/>
      <c r="J45" s="18"/>
      <c r="K45" s="18"/>
      <c r="L45" s="18"/>
      <c r="M45" s="18"/>
    </row>
    <row r="46" spans="2:13" ht="12.75">
      <c r="B46" t="s">
        <v>1</v>
      </c>
      <c r="D46" s="19"/>
      <c r="E46" s="63">
        <f>G46/G49</f>
        <v>0.5501432664756447</v>
      </c>
      <c r="F46" s="23" t="s">
        <v>24</v>
      </c>
      <c r="G46" s="23">
        <f>H70+K70</f>
        <v>192</v>
      </c>
      <c r="H46" s="18"/>
      <c r="I46" s="18"/>
      <c r="J46" s="18"/>
      <c r="K46" s="18"/>
      <c r="L46" s="18"/>
      <c r="M46" s="18"/>
    </row>
    <row r="47" spans="2:13" ht="12.75">
      <c r="B47" t="s">
        <v>66</v>
      </c>
      <c r="D47" s="19"/>
      <c r="E47" s="63">
        <f>G47/G49</f>
        <v>0.4269340974212034</v>
      </c>
      <c r="F47" s="23" t="s">
        <v>25</v>
      </c>
      <c r="G47" s="23">
        <f>I70+L70</f>
        <v>149</v>
      </c>
      <c r="H47" s="18"/>
      <c r="I47" s="18"/>
      <c r="J47" s="18"/>
      <c r="K47" s="18"/>
      <c r="L47" s="18"/>
      <c r="M47" s="18"/>
    </row>
    <row r="48" spans="2:13" ht="12.75">
      <c r="B48" t="s">
        <v>46</v>
      </c>
      <c r="D48" s="19"/>
      <c r="E48" s="63">
        <f>G48/G49</f>
        <v>0.022922636103151862</v>
      </c>
      <c r="F48" s="23" t="s">
        <v>26</v>
      </c>
      <c r="G48" s="23">
        <f>J70+M70</f>
        <v>8</v>
      </c>
      <c r="H48" s="18"/>
      <c r="I48" s="18"/>
      <c r="J48" s="18"/>
      <c r="K48" s="18"/>
      <c r="L48" s="18"/>
      <c r="M48" s="18"/>
    </row>
    <row r="49" spans="2:13" ht="12.75">
      <c r="B49" t="s">
        <v>77</v>
      </c>
      <c r="D49" s="18"/>
      <c r="E49" s="63">
        <f>SUM(E46:E48)</f>
        <v>1</v>
      </c>
      <c r="F49" s="23" t="s">
        <v>3</v>
      </c>
      <c r="G49" s="23">
        <f>SUM(G46:G48)</f>
        <v>349</v>
      </c>
      <c r="H49" s="18"/>
      <c r="I49" s="18"/>
      <c r="J49" s="18"/>
      <c r="K49" s="18"/>
      <c r="L49" s="18"/>
      <c r="M49" s="18"/>
    </row>
    <row r="50" ht="12.75">
      <c r="B50" t="s">
        <v>86</v>
      </c>
    </row>
    <row r="51" spans="1:14" ht="25.5">
      <c r="A51" s="94" t="s">
        <v>21</v>
      </c>
      <c r="B51" s="93" t="s">
        <v>4</v>
      </c>
      <c r="C51" s="100" t="s">
        <v>5</v>
      </c>
      <c r="D51" s="101"/>
      <c r="E51" s="102"/>
      <c r="F51" s="1" t="s">
        <v>6</v>
      </c>
      <c r="G51" s="100" t="s">
        <v>7</v>
      </c>
      <c r="H51" s="101"/>
      <c r="I51" s="101"/>
      <c r="J51" s="101"/>
      <c r="K51" s="101"/>
      <c r="L51" s="101"/>
      <c r="M51" s="102"/>
      <c r="N51" s="103" t="s">
        <v>8</v>
      </c>
    </row>
    <row r="52" spans="1:14" ht="12.75">
      <c r="A52" s="94"/>
      <c r="B52" s="98"/>
      <c r="C52" s="2" t="s">
        <v>9</v>
      </c>
      <c r="D52" s="2" t="s">
        <v>10</v>
      </c>
      <c r="E52" s="3" t="s">
        <v>11</v>
      </c>
      <c r="F52" s="106" t="s">
        <v>28</v>
      </c>
      <c r="G52" s="3" t="s">
        <v>3</v>
      </c>
      <c r="H52" s="88" t="s">
        <v>12</v>
      </c>
      <c r="I52" s="89"/>
      <c r="J52" s="87"/>
      <c r="K52" s="88" t="s">
        <v>13</v>
      </c>
      <c r="L52" s="89"/>
      <c r="M52" s="87"/>
      <c r="N52" s="104"/>
    </row>
    <row r="53" spans="1:14" ht="12.75">
      <c r="A53" s="94"/>
      <c r="B53" s="99"/>
      <c r="C53" s="6"/>
      <c r="D53" s="6" t="s">
        <v>14</v>
      </c>
      <c r="E53" s="7" t="s">
        <v>15</v>
      </c>
      <c r="F53" s="107"/>
      <c r="G53" s="7" t="s">
        <v>16</v>
      </c>
      <c r="H53" s="4" t="s">
        <v>17</v>
      </c>
      <c r="I53" s="8" t="s">
        <v>18</v>
      </c>
      <c r="J53" s="8" t="s">
        <v>19</v>
      </c>
      <c r="K53" s="8" t="s">
        <v>17</v>
      </c>
      <c r="L53" s="8" t="s">
        <v>18</v>
      </c>
      <c r="M53" s="8" t="s">
        <v>19</v>
      </c>
      <c r="N53" s="105"/>
    </row>
    <row r="54" spans="1:14" ht="12.75">
      <c r="A54" s="32">
        <v>1</v>
      </c>
      <c r="B54" s="32" t="s">
        <v>58</v>
      </c>
      <c r="C54" s="33">
        <v>4</v>
      </c>
      <c r="D54" s="33">
        <v>4</v>
      </c>
      <c r="E54" s="33"/>
      <c r="F54" s="34">
        <v>4</v>
      </c>
      <c r="G54" s="33">
        <v>30</v>
      </c>
      <c r="H54" s="34">
        <v>0</v>
      </c>
      <c r="I54" s="34">
        <v>0</v>
      </c>
      <c r="J54" s="34">
        <v>0</v>
      </c>
      <c r="K54" s="34">
        <v>15</v>
      </c>
      <c r="L54" s="34">
        <v>15</v>
      </c>
      <c r="M54" s="34">
        <v>0</v>
      </c>
      <c r="N54" s="32"/>
    </row>
    <row r="55" spans="1:14" ht="12.75">
      <c r="A55" s="24">
        <v>2</v>
      </c>
      <c r="B55" s="42" t="s">
        <v>45</v>
      </c>
      <c r="C55" s="41">
        <v>3</v>
      </c>
      <c r="D55" s="41">
        <v>3</v>
      </c>
      <c r="E55" s="41"/>
      <c r="F55" s="25">
        <v>7</v>
      </c>
      <c r="G55" s="41">
        <v>45</v>
      </c>
      <c r="H55" s="25">
        <v>30</v>
      </c>
      <c r="I55" s="25">
        <v>15</v>
      </c>
      <c r="J55" s="25">
        <v>0</v>
      </c>
      <c r="K55" s="25">
        <v>0</v>
      </c>
      <c r="L55" s="25">
        <v>0</v>
      </c>
      <c r="M55" s="25">
        <v>0</v>
      </c>
      <c r="N55" s="24"/>
    </row>
    <row r="56" spans="1:14" ht="12.75">
      <c r="A56" s="24">
        <v>3</v>
      </c>
      <c r="B56" s="56" t="s">
        <v>61</v>
      </c>
      <c r="C56" s="41">
        <v>4</v>
      </c>
      <c r="D56" s="41"/>
      <c r="E56" s="41"/>
      <c r="F56" s="25">
        <v>4</v>
      </c>
      <c r="G56" s="41">
        <v>30</v>
      </c>
      <c r="H56" s="25">
        <v>0</v>
      </c>
      <c r="I56" s="25">
        <v>0</v>
      </c>
      <c r="J56" s="25">
        <v>0</v>
      </c>
      <c r="K56" s="25">
        <v>30</v>
      </c>
      <c r="L56" s="25">
        <v>0</v>
      </c>
      <c r="M56" s="25">
        <v>0</v>
      </c>
      <c r="N56" s="29"/>
    </row>
    <row r="57" spans="1:14" ht="12.75">
      <c r="A57" s="24">
        <v>4</v>
      </c>
      <c r="B57" s="56" t="s">
        <v>59</v>
      </c>
      <c r="C57" s="41"/>
      <c r="D57" s="41">
        <v>4</v>
      </c>
      <c r="E57" s="41"/>
      <c r="F57" s="25">
        <v>3</v>
      </c>
      <c r="G57" s="41">
        <v>15</v>
      </c>
      <c r="H57" s="25">
        <v>0</v>
      </c>
      <c r="I57" s="25">
        <v>0</v>
      </c>
      <c r="J57" s="25">
        <v>0</v>
      </c>
      <c r="K57" s="25">
        <v>0</v>
      </c>
      <c r="L57" s="25">
        <v>15</v>
      </c>
      <c r="M57" s="25">
        <v>0</v>
      </c>
      <c r="N57" s="29"/>
    </row>
    <row r="58" spans="1:14" ht="12.75">
      <c r="A58" s="29">
        <v>5</v>
      </c>
      <c r="B58" s="3" t="s">
        <v>47</v>
      </c>
      <c r="C58" s="40"/>
      <c r="D58" s="10">
        <v>3</v>
      </c>
      <c r="E58" s="40"/>
      <c r="F58" s="20">
        <v>3</v>
      </c>
      <c r="G58" s="40">
        <v>30</v>
      </c>
      <c r="H58" s="20">
        <v>15</v>
      </c>
      <c r="I58" s="20">
        <v>15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6</v>
      </c>
      <c r="B59" s="3" t="s">
        <v>41</v>
      </c>
      <c r="C59" s="40"/>
      <c r="D59" s="40"/>
      <c r="E59" s="10" t="s">
        <v>88</v>
      </c>
      <c r="F59" s="20">
        <v>20</v>
      </c>
      <c r="G59" s="40">
        <v>45</v>
      </c>
      <c r="H59" s="20">
        <v>0</v>
      </c>
      <c r="I59" s="20">
        <v>15</v>
      </c>
      <c r="J59" s="20">
        <v>0</v>
      </c>
      <c r="K59" s="20">
        <v>0</v>
      </c>
      <c r="L59" s="20">
        <v>30</v>
      </c>
      <c r="M59" s="20">
        <v>0</v>
      </c>
      <c r="N59" s="9" t="s">
        <v>114</v>
      </c>
    </row>
    <row r="60" spans="1:14" ht="12.75">
      <c r="A60" s="29">
        <v>7</v>
      </c>
      <c r="B60" s="9" t="s">
        <v>48</v>
      </c>
      <c r="C60" s="40"/>
      <c r="D60" s="10">
        <v>3</v>
      </c>
      <c r="E60" s="40"/>
      <c r="F60" s="20">
        <v>2</v>
      </c>
      <c r="G60" s="40">
        <v>15</v>
      </c>
      <c r="H60" s="20">
        <v>0</v>
      </c>
      <c r="I60" s="20">
        <v>15</v>
      </c>
      <c r="J60" s="20">
        <v>0</v>
      </c>
      <c r="K60" s="20">
        <v>0</v>
      </c>
      <c r="L60" s="20">
        <v>0</v>
      </c>
      <c r="M60" s="20">
        <v>0</v>
      </c>
      <c r="N60" s="29"/>
    </row>
    <row r="61" spans="1:14" ht="12.75">
      <c r="A61" s="29">
        <v>8</v>
      </c>
      <c r="B61" s="3" t="s">
        <v>49</v>
      </c>
      <c r="C61" s="40"/>
      <c r="D61" s="10">
        <v>3</v>
      </c>
      <c r="E61" s="40"/>
      <c r="F61" s="20">
        <v>3</v>
      </c>
      <c r="G61" s="40">
        <v>22</v>
      </c>
      <c r="H61" s="20">
        <v>8</v>
      </c>
      <c r="I61" s="20">
        <v>6</v>
      </c>
      <c r="J61" s="20">
        <v>8</v>
      </c>
      <c r="K61" s="20">
        <v>0</v>
      </c>
      <c r="L61" s="20">
        <v>0</v>
      </c>
      <c r="M61" s="20">
        <v>0</v>
      </c>
      <c r="N61" s="8"/>
    </row>
    <row r="62" spans="1:14" ht="12.75">
      <c r="A62" s="29">
        <v>9</v>
      </c>
      <c r="B62" s="3" t="s">
        <v>115</v>
      </c>
      <c r="C62" s="40"/>
      <c r="D62" s="10">
        <v>3.4</v>
      </c>
      <c r="E62" s="40"/>
      <c r="F62" s="20">
        <v>2</v>
      </c>
      <c r="G62" s="40">
        <v>30</v>
      </c>
      <c r="H62" s="20">
        <v>15</v>
      </c>
      <c r="I62" s="20">
        <v>0</v>
      </c>
      <c r="J62" s="20">
        <v>0</v>
      </c>
      <c r="K62" s="20">
        <v>15</v>
      </c>
      <c r="L62" s="20">
        <v>0</v>
      </c>
      <c r="M62" s="20">
        <v>0</v>
      </c>
      <c r="N62" s="9" t="s">
        <v>110</v>
      </c>
    </row>
    <row r="63" spans="1:14" ht="12.75">
      <c r="A63" s="29">
        <v>10</v>
      </c>
      <c r="B63" s="3" t="s">
        <v>67</v>
      </c>
      <c r="C63" s="40"/>
      <c r="D63" s="10">
        <v>3</v>
      </c>
      <c r="E63" s="40"/>
      <c r="F63" s="20">
        <v>2</v>
      </c>
      <c r="G63" s="40">
        <v>15</v>
      </c>
      <c r="H63" s="20">
        <v>0</v>
      </c>
      <c r="I63" s="20">
        <v>15</v>
      </c>
      <c r="J63" s="20">
        <v>0</v>
      </c>
      <c r="K63" s="20">
        <v>0</v>
      </c>
      <c r="L63" s="20">
        <v>0</v>
      </c>
      <c r="M63" s="20">
        <v>0</v>
      </c>
      <c r="N63" s="29"/>
    </row>
    <row r="64" spans="1:14" ht="12.75">
      <c r="A64" s="29"/>
      <c r="B64" s="3"/>
      <c r="C64" s="40"/>
      <c r="D64" s="10"/>
      <c r="E64" s="40"/>
      <c r="F64" s="20"/>
      <c r="G64" s="40"/>
      <c r="H64" s="20"/>
      <c r="I64" s="20"/>
      <c r="J64" s="20"/>
      <c r="K64" s="20"/>
      <c r="L64" s="20"/>
      <c r="M64" s="20"/>
      <c r="N64" s="29"/>
    </row>
    <row r="65" spans="1:14" ht="12.75">
      <c r="A65" s="9"/>
      <c r="B65" s="44" t="s">
        <v>34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9">
        <v>11</v>
      </c>
      <c r="B66" s="61" t="s">
        <v>102</v>
      </c>
      <c r="C66" s="8"/>
      <c r="D66" s="10">
        <v>3</v>
      </c>
      <c r="E66" s="8"/>
      <c r="F66" s="8">
        <v>2</v>
      </c>
      <c r="G66" s="8">
        <v>10</v>
      </c>
      <c r="H66" s="8">
        <v>10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12</v>
      </c>
      <c r="B67" s="62" t="s">
        <v>116</v>
      </c>
      <c r="C67" s="8">
        <v>3</v>
      </c>
      <c r="D67" s="10">
        <v>3</v>
      </c>
      <c r="E67" s="8"/>
      <c r="F67" s="8">
        <v>2</v>
      </c>
      <c r="G67" s="8">
        <v>18</v>
      </c>
      <c r="H67" s="8">
        <v>10</v>
      </c>
      <c r="I67" s="8">
        <v>8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13</v>
      </c>
      <c r="B68" s="62" t="s">
        <v>106</v>
      </c>
      <c r="C68" s="8">
        <v>4</v>
      </c>
      <c r="D68" s="10"/>
      <c r="E68" s="8"/>
      <c r="F68" s="8">
        <v>3</v>
      </c>
      <c r="G68" s="8">
        <v>20</v>
      </c>
      <c r="H68" s="8">
        <v>0</v>
      </c>
      <c r="I68" s="8">
        <v>0</v>
      </c>
      <c r="J68" s="8">
        <v>0</v>
      </c>
      <c r="K68" s="8">
        <v>20</v>
      </c>
      <c r="L68" s="8">
        <v>0</v>
      </c>
      <c r="M68" s="8">
        <v>0</v>
      </c>
      <c r="N68" s="9"/>
    </row>
    <row r="69" spans="1:14" ht="12.75">
      <c r="A69" s="9">
        <v>14</v>
      </c>
      <c r="B69" s="62" t="s">
        <v>107</v>
      </c>
      <c r="C69" s="8"/>
      <c r="D69" s="10">
        <v>4</v>
      </c>
      <c r="E69" s="8"/>
      <c r="F69" s="8">
        <v>3</v>
      </c>
      <c r="G69" s="8">
        <v>24</v>
      </c>
      <c r="H69" s="8">
        <v>0</v>
      </c>
      <c r="I69" s="8">
        <v>0</v>
      </c>
      <c r="J69" s="8">
        <v>0</v>
      </c>
      <c r="K69" s="8">
        <v>24</v>
      </c>
      <c r="L69" s="8">
        <v>0</v>
      </c>
      <c r="M69" s="8">
        <v>0</v>
      </c>
      <c r="N69" s="9"/>
    </row>
    <row r="70" spans="1:14" ht="12.75">
      <c r="A70" s="14"/>
      <c r="B70" s="14" t="s">
        <v>20</v>
      </c>
      <c r="C70" s="15">
        <f>COUNT(C54:C69)</f>
        <v>5</v>
      </c>
      <c r="D70" s="14"/>
      <c r="E70" s="14"/>
      <c r="F70" s="15">
        <f aca="true" t="shared" si="4" ref="F70:M70">SUM(F54:F69)</f>
        <v>60</v>
      </c>
      <c r="G70" s="15">
        <f t="shared" si="4"/>
        <v>349</v>
      </c>
      <c r="H70" s="15">
        <f t="shared" si="4"/>
        <v>88</v>
      </c>
      <c r="I70" s="15">
        <f t="shared" si="4"/>
        <v>89</v>
      </c>
      <c r="J70" s="15">
        <f t="shared" si="4"/>
        <v>8</v>
      </c>
      <c r="K70" s="15">
        <f t="shared" si="4"/>
        <v>104</v>
      </c>
      <c r="L70" s="15">
        <f t="shared" si="4"/>
        <v>60</v>
      </c>
      <c r="M70" s="15">
        <f t="shared" si="4"/>
        <v>0</v>
      </c>
      <c r="N70" s="14"/>
    </row>
    <row r="71" spans="1:14" ht="12.75">
      <c r="A71" s="18"/>
      <c r="B71" s="18" t="s">
        <v>30</v>
      </c>
      <c r="C71" s="18"/>
      <c r="D71" s="18"/>
      <c r="E71" s="18"/>
      <c r="F71" s="18"/>
      <c r="G71" s="18"/>
      <c r="H71" s="108">
        <f>SUM(H70:J70)</f>
        <v>185</v>
      </c>
      <c r="I71" s="108"/>
      <c r="J71" s="108"/>
      <c r="K71" s="108">
        <f>SUM(K70:M70)</f>
        <v>164</v>
      </c>
      <c r="L71" s="108"/>
      <c r="M71" s="108"/>
      <c r="N71" s="17"/>
    </row>
    <row r="72" spans="1:14" ht="12.75">
      <c r="A72" s="18"/>
      <c r="B72" t="s">
        <v>50</v>
      </c>
      <c r="C72" s="18"/>
      <c r="D72" s="18"/>
      <c r="E72" s="18"/>
      <c r="F72" s="18"/>
      <c r="G72" s="18"/>
      <c r="H72" s="45"/>
      <c r="I72" s="45"/>
      <c r="J72" s="45"/>
      <c r="K72" s="45"/>
      <c r="L72" s="45"/>
      <c r="M72" s="45"/>
      <c r="N72" s="17"/>
    </row>
    <row r="73" spans="1:14" ht="12.75">
      <c r="A73" s="18"/>
      <c r="B73" s="79" t="s">
        <v>28</v>
      </c>
      <c r="C73" s="22"/>
      <c r="D73" s="22"/>
      <c r="E73" s="22"/>
      <c r="F73" s="79">
        <f>SUM(F54:F69)</f>
        <v>60</v>
      </c>
      <c r="G73" s="80" t="s">
        <v>117</v>
      </c>
      <c r="H73" s="80" t="s">
        <v>118</v>
      </c>
      <c r="I73" s="45"/>
      <c r="J73" s="45"/>
      <c r="K73" s="45"/>
      <c r="L73" s="45"/>
      <c r="M73" s="45"/>
      <c r="N73" s="17"/>
    </row>
    <row r="74" spans="1:14" ht="12.75">
      <c r="A74" s="18"/>
      <c r="B74" s="81" t="s">
        <v>123</v>
      </c>
      <c r="C74" s="22"/>
      <c r="D74" s="22"/>
      <c r="E74" s="22"/>
      <c r="F74" s="82">
        <f>SUM(F54:F63)</f>
        <v>50</v>
      </c>
      <c r="G74" s="80">
        <f>+F55+SUM(F58:F63)-13</f>
        <v>26</v>
      </c>
      <c r="H74" s="80">
        <f>F74-G74</f>
        <v>24</v>
      </c>
      <c r="I74" s="45"/>
      <c r="J74" s="45"/>
      <c r="K74" s="45"/>
      <c r="L74" s="45"/>
      <c r="M74" s="45"/>
      <c r="N74" s="17"/>
    </row>
    <row r="75" spans="1:14" ht="12.75">
      <c r="A75" s="18"/>
      <c r="B75" s="81" t="s">
        <v>124</v>
      </c>
      <c r="C75" s="22"/>
      <c r="D75" s="22"/>
      <c r="E75" s="22"/>
      <c r="F75" s="82">
        <f>SUM(F66:F69)</f>
        <v>10</v>
      </c>
      <c r="G75" s="80">
        <f>+F66+F67</f>
        <v>4</v>
      </c>
      <c r="H75" s="80">
        <f>F75-G75</f>
        <v>6</v>
      </c>
      <c r="I75" s="45"/>
      <c r="J75" s="45"/>
      <c r="K75" s="45"/>
      <c r="L75" s="45"/>
      <c r="M75" s="45"/>
      <c r="N75" s="17"/>
    </row>
    <row r="76" spans="1:14" ht="12.75">
      <c r="A76" s="18"/>
      <c r="B76" s="96"/>
      <c r="C76" s="97"/>
      <c r="D76" s="97"/>
      <c r="E76" s="97"/>
      <c r="G76" s="45">
        <f>SUM(G74:G75)</f>
        <v>30</v>
      </c>
      <c r="H76" s="45">
        <f>SUM(H74:H75)</f>
        <v>30</v>
      </c>
      <c r="I76" s="45"/>
      <c r="J76" s="45"/>
      <c r="K76" s="45"/>
      <c r="L76" s="45"/>
      <c r="M76" s="45"/>
      <c r="N76" s="17"/>
    </row>
    <row r="77" spans="1:14" ht="12.75">
      <c r="A77" s="18"/>
      <c r="C77" s="18"/>
      <c r="D77" s="18"/>
      <c r="E77" s="18"/>
      <c r="F77" s="18"/>
      <c r="G77" s="18"/>
      <c r="H77" s="45"/>
      <c r="I77" s="45"/>
      <c r="J77" s="45"/>
      <c r="K77" s="45"/>
      <c r="L77" s="45"/>
      <c r="M77" s="45"/>
      <c r="N77" s="17"/>
    </row>
    <row r="78" spans="1:14" ht="12.75">
      <c r="A78" s="18"/>
      <c r="B78" s="18"/>
      <c r="C78" s="18"/>
      <c r="D78" s="18"/>
      <c r="E78" s="18"/>
      <c r="F78" s="18"/>
      <c r="G78" s="18"/>
      <c r="H78" s="45"/>
      <c r="I78" s="45"/>
      <c r="J78" s="45"/>
      <c r="K78" s="45"/>
      <c r="L78" s="45"/>
      <c r="M78" s="45"/>
      <c r="N78" s="17"/>
    </row>
    <row r="79" spans="1:14" ht="12.75">
      <c r="A79" s="18"/>
      <c r="B79" s="96" t="s">
        <v>60</v>
      </c>
      <c r="C79" s="97"/>
      <c r="D79" s="97"/>
      <c r="E79" s="97"/>
      <c r="N79" s="17"/>
    </row>
    <row r="80" spans="1:14" ht="12.75">
      <c r="A80" s="18"/>
      <c r="B80" s="39" t="s">
        <v>31</v>
      </c>
      <c r="C80" s="39"/>
      <c r="D80" s="39"/>
      <c r="E80" s="39"/>
      <c r="F80" s="39">
        <f>SUM(F54:F54)</f>
        <v>4</v>
      </c>
      <c r="G80" s="39">
        <f>SUM(G54:G54)</f>
        <v>30</v>
      </c>
      <c r="H80" s="39">
        <f aca="true" t="shared" si="5" ref="H80:M80">SUM(H54:H54)</f>
        <v>0</v>
      </c>
      <c r="I80" s="39">
        <f t="shared" si="5"/>
        <v>0</v>
      </c>
      <c r="J80" s="39">
        <f t="shared" si="5"/>
        <v>0</v>
      </c>
      <c r="K80" s="39">
        <f t="shared" si="5"/>
        <v>15</v>
      </c>
      <c r="L80" s="39">
        <f t="shared" si="5"/>
        <v>15</v>
      </c>
      <c r="M80" s="39">
        <f t="shared" si="5"/>
        <v>0</v>
      </c>
      <c r="N80" s="17"/>
    </row>
    <row r="81" spans="1:14" ht="12.75">
      <c r="A81" s="18"/>
      <c r="B81" s="27" t="s">
        <v>32</v>
      </c>
      <c r="C81" s="27"/>
      <c r="D81" s="27"/>
      <c r="E81" s="27"/>
      <c r="F81" s="27">
        <f>SUM(F55:F57)</f>
        <v>14</v>
      </c>
      <c r="G81" s="27">
        <f>SUM(G55:G57)</f>
        <v>90</v>
      </c>
      <c r="H81" s="27">
        <f aca="true" t="shared" si="6" ref="H81:M81">SUM(H55:H57)</f>
        <v>30</v>
      </c>
      <c r="I81" s="27">
        <f t="shared" si="6"/>
        <v>15</v>
      </c>
      <c r="J81" s="27">
        <f t="shared" si="6"/>
        <v>0</v>
      </c>
      <c r="K81" s="27">
        <f t="shared" si="6"/>
        <v>30</v>
      </c>
      <c r="L81" s="27">
        <f t="shared" si="6"/>
        <v>15</v>
      </c>
      <c r="M81" s="27">
        <f t="shared" si="6"/>
        <v>0</v>
      </c>
      <c r="N81" s="17"/>
    </row>
    <row r="82" spans="2:13" ht="12.75">
      <c r="B82" s="43" t="s">
        <v>33</v>
      </c>
      <c r="F82">
        <f>SUM(F80:F81)</f>
        <v>18</v>
      </c>
      <c r="G82">
        <f aca="true" t="shared" si="7" ref="G82:M82">SUM(G79:G81)</f>
        <v>120</v>
      </c>
      <c r="H82">
        <f t="shared" si="7"/>
        <v>30</v>
      </c>
      <c r="I82">
        <f t="shared" si="7"/>
        <v>15</v>
      </c>
      <c r="J82">
        <f t="shared" si="7"/>
        <v>0</v>
      </c>
      <c r="K82">
        <f t="shared" si="7"/>
        <v>45</v>
      </c>
      <c r="L82">
        <f t="shared" si="7"/>
        <v>30</v>
      </c>
      <c r="M82">
        <f t="shared" si="7"/>
        <v>0</v>
      </c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3" spans="2:5" ht="12.75">
      <c r="B93" t="s">
        <v>60</v>
      </c>
      <c r="D93" t="s">
        <v>79</v>
      </c>
      <c r="E93" t="s">
        <v>76</v>
      </c>
    </row>
    <row r="94" spans="2:13" s="39" customFormat="1" ht="12.75">
      <c r="B94" s="39" t="s">
        <v>31</v>
      </c>
      <c r="D94" s="39">
        <v>165</v>
      </c>
      <c r="E94" s="39">
        <v>20</v>
      </c>
      <c r="F94" s="39">
        <f aca="true" t="shared" si="8" ref="F94:M95">+F40+F80</f>
        <v>24</v>
      </c>
      <c r="G94" s="39">
        <f t="shared" si="8"/>
        <v>179</v>
      </c>
      <c r="H94" s="39">
        <f t="shared" si="8"/>
        <v>15</v>
      </c>
      <c r="I94" s="39">
        <f t="shared" si="8"/>
        <v>15</v>
      </c>
      <c r="J94" s="39">
        <f t="shared" si="8"/>
        <v>0</v>
      </c>
      <c r="K94" s="39">
        <f t="shared" si="8"/>
        <v>90</v>
      </c>
      <c r="L94" s="39">
        <f t="shared" si="8"/>
        <v>45</v>
      </c>
      <c r="M94" s="39">
        <f t="shared" si="8"/>
        <v>14</v>
      </c>
    </row>
    <row r="95" spans="2:13" s="27" customFormat="1" ht="12.75">
      <c r="B95" s="27" t="s">
        <v>32</v>
      </c>
      <c r="D95" s="27">
        <v>180</v>
      </c>
      <c r="E95" s="27">
        <v>21</v>
      </c>
      <c r="F95" s="27">
        <f t="shared" si="8"/>
        <v>35</v>
      </c>
      <c r="G95" s="27">
        <f t="shared" si="8"/>
        <v>279</v>
      </c>
      <c r="H95" s="27">
        <f t="shared" si="8"/>
        <v>91</v>
      </c>
      <c r="I95" s="27">
        <f t="shared" si="8"/>
        <v>59</v>
      </c>
      <c r="J95" s="27">
        <f t="shared" si="8"/>
        <v>24</v>
      </c>
      <c r="K95" s="27">
        <f t="shared" si="8"/>
        <v>60</v>
      </c>
      <c r="L95" s="27">
        <f t="shared" si="8"/>
        <v>45</v>
      </c>
      <c r="M95" s="27">
        <f t="shared" si="8"/>
        <v>0</v>
      </c>
    </row>
    <row r="96" spans="2:14" ht="12.75">
      <c r="B96" s="59" t="s">
        <v>33</v>
      </c>
      <c r="D96" s="60">
        <f>+SUM(D94:D95)</f>
        <v>345</v>
      </c>
      <c r="E96" s="60">
        <f>+SUM(E94:E95)</f>
        <v>41</v>
      </c>
      <c r="F96" s="60">
        <f>+SUM(F94:F95)</f>
        <v>59</v>
      </c>
      <c r="G96" s="60">
        <f aca="true" t="shared" si="9" ref="G96:M96">+SUM(G94:G95)</f>
        <v>458</v>
      </c>
      <c r="H96" s="60">
        <f t="shared" si="9"/>
        <v>106</v>
      </c>
      <c r="I96" s="60">
        <f t="shared" si="9"/>
        <v>74</v>
      </c>
      <c r="J96" s="60">
        <f t="shared" si="9"/>
        <v>24</v>
      </c>
      <c r="K96" s="60">
        <f t="shared" si="9"/>
        <v>150</v>
      </c>
      <c r="L96" s="60">
        <f t="shared" si="9"/>
        <v>90</v>
      </c>
      <c r="M96" s="60">
        <f t="shared" si="9"/>
        <v>14</v>
      </c>
      <c r="N96" s="60"/>
    </row>
    <row r="97" spans="6:13" ht="12.75">
      <c r="F97" s="18"/>
      <c r="G97" s="18"/>
      <c r="H97" s="18"/>
      <c r="I97" s="18"/>
      <c r="J97" s="18"/>
      <c r="K97" s="18"/>
      <c r="L97" s="18"/>
      <c r="M97" s="18"/>
    </row>
    <row r="100" spans="2:8" ht="25.5">
      <c r="B100" s="66" t="s">
        <v>65</v>
      </c>
      <c r="C100" s="18"/>
      <c r="D100" s="18"/>
      <c r="E100" s="18"/>
      <c r="F100" s="18"/>
      <c r="G100" s="18"/>
      <c r="H100" s="18"/>
    </row>
    <row r="101" spans="2:8" ht="12.75">
      <c r="B101" s="18"/>
      <c r="C101" s="45" t="s">
        <v>33</v>
      </c>
      <c r="D101" s="45" t="s">
        <v>27</v>
      </c>
      <c r="E101" s="45" t="s">
        <v>123</v>
      </c>
      <c r="F101" s="45" t="s">
        <v>27</v>
      </c>
      <c r="G101" s="45" t="s">
        <v>124</v>
      </c>
      <c r="H101" s="45" t="s">
        <v>27</v>
      </c>
    </row>
    <row r="102" spans="2:8" ht="12.75">
      <c r="B102" s="45" t="s">
        <v>35</v>
      </c>
      <c r="C102" s="18">
        <f>+E102+G102</f>
        <v>465</v>
      </c>
      <c r="D102" s="64">
        <f>+C102/$C105</f>
        <v>0.5166666666666667</v>
      </c>
      <c r="E102" s="65">
        <f>SUM(H12:H26)+SUM(K12:K26)+SUM(H54:H63)+SUM(K54:K63)</f>
        <v>346</v>
      </c>
      <c r="F102" s="64">
        <f>+E102/$E105</f>
        <v>0.45526315789473687</v>
      </c>
      <c r="G102" s="65">
        <f>SUM(H28:H32)+SUM(K28:K32)+SUM(H66:H69)+SUM(K66:K69)</f>
        <v>119</v>
      </c>
      <c r="H102" s="64">
        <f>+G102/$G105</f>
        <v>0.85</v>
      </c>
    </row>
    <row r="103" spans="2:8" ht="12.75">
      <c r="B103" s="45" t="s">
        <v>36</v>
      </c>
      <c r="C103" s="18">
        <f>+E103+G103</f>
        <v>368</v>
      </c>
      <c r="D103" s="64">
        <f>+C103/$C105</f>
        <v>0.4088888888888889</v>
      </c>
      <c r="E103" s="18">
        <f>SUM(I12:I26)+SUM(L12:L26)+SUM(I54:I63)+SUM(L54:L63)</f>
        <v>347</v>
      </c>
      <c r="F103" s="64">
        <f>+E103/$E105</f>
        <v>0.45657894736842103</v>
      </c>
      <c r="G103" s="65">
        <f>SUM(I28:I32)+SUM(L28:L32)+SUM(I66:I69)+SUM(L66:L69)</f>
        <v>21</v>
      </c>
      <c r="H103" s="64">
        <f>+G103/$G105</f>
        <v>0.15</v>
      </c>
    </row>
    <row r="104" spans="2:8" ht="12.75">
      <c r="B104" s="45" t="s">
        <v>37</v>
      </c>
      <c r="C104" s="18">
        <f>+E104+G104</f>
        <v>67</v>
      </c>
      <c r="D104" s="64">
        <f>+C104/$C105</f>
        <v>0.07444444444444444</v>
      </c>
      <c r="E104" s="18">
        <f>+SUM(J12:J26)+SUM(M12:M26)+SUM(J54:J63)+SUM(M54:M63)</f>
        <v>67</v>
      </c>
      <c r="F104" s="64">
        <f>+E104/$E105</f>
        <v>0.0881578947368421</v>
      </c>
      <c r="G104" s="65">
        <f>SUM(J28:J32)+SUM(M28:M32)+SUM(J66:J69)+SUM(M66:M69)</f>
        <v>0</v>
      </c>
      <c r="H104" s="64">
        <f>+G104/$G105</f>
        <v>0</v>
      </c>
    </row>
    <row r="105" spans="2:8" ht="12.75">
      <c r="B105" s="45" t="s">
        <v>33</v>
      </c>
      <c r="C105" s="18">
        <f>+E105+G105</f>
        <v>900</v>
      </c>
      <c r="D105" s="64">
        <f>+C105/$C105</f>
        <v>1</v>
      </c>
      <c r="E105" s="18">
        <f>SUM(E102:E104)</f>
        <v>760</v>
      </c>
      <c r="F105" s="64">
        <f>+E105/$E105</f>
        <v>1</v>
      </c>
      <c r="G105" s="65">
        <f>SUM(G102:G104)</f>
        <v>140</v>
      </c>
      <c r="H105" s="64">
        <f>+G105/$G105</f>
        <v>1</v>
      </c>
    </row>
    <row r="107" ht="12.75">
      <c r="B107" t="s">
        <v>125</v>
      </c>
    </row>
    <row r="108" ht="12.75">
      <c r="B108" t="s">
        <v>126</v>
      </c>
    </row>
  </sheetData>
  <sheetProtection/>
  <mergeCells count="23">
    <mergeCell ref="B51:B53"/>
    <mergeCell ref="C51:E51"/>
    <mergeCell ref="G51:M51"/>
    <mergeCell ref="N51:N53"/>
    <mergeCell ref="F52:F53"/>
    <mergeCell ref="H52:J52"/>
    <mergeCell ref="K52:M52"/>
    <mergeCell ref="A9:A11"/>
    <mergeCell ref="B9:B11"/>
    <mergeCell ref="C9:E9"/>
    <mergeCell ref="G9:M9"/>
    <mergeCell ref="B39:E39"/>
    <mergeCell ref="B79:E79"/>
    <mergeCell ref="H71:J71"/>
    <mergeCell ref="K71:M71"/>
    <mergeCell ref="B76:E76"/>
    <mergeCell ref="A51:A53"/>
    <mergeCell ref="N9:N11"/>
    <mergeCell ref="F10:F11"/>
    <mergeCell ref="H10:J10"/>
    <mergeCell ref="K10:M10"/>
    <mergeCell ref="G34:I34"/>
    <mergeCell ref="J34:L34"/>
  </mergeCells>
  <printOptions/>
  <pageMargins left="0.3937007874015748" right="0.3937007874015748" top="0.31496062992125984" bottom="0.31496062992125984" header="0.2755905511811024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2010-02-28T15:58:55Z</cp:lastPrinted>
  <dcterms:created xsi:type="dcterms:W3CDTF">2009-03-13T14:33:04Z</dcterms:created>
  <dcterms:modified xsi:type="dcterms:W3CDTF">2010-04-13T11:31:24Z</dcterms:modified>
  <cp:category/>
  <cp:version/>
  <cp:contentType/>
  <cp:contentStatus/>
</cp:coreProperties>
</file>