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ZARZADZANIE LM" sheetId="1" r:id="rId1"/>
    <sheet name="ZARZADZANIE ZJiŚ" sheetId="2" r:id="rId2"/>
    <sheet name="ZARZADZANIE ZGTiH" sheetId="3" r:id="rId3"/>
  </sheets>
  <definedNames>
    <definedName name="_xlnm.Print_Area" localSheetId="0">'ZARZADZANIE LM'!$A$1:$P$174</definedName>
    <definedName name="_xlnm.Print_Area" localSheetId="2">'ZARZADZANIE ZGTiH'!$A$1:$P$171</definedName>
    <definedName name="_xlnm.Print_Area" localSheetId="1">'ZARZADZANIE ZJiŚ'!$A$1:$P$166</definedName>
  </definedNames>
  <calcPr fullCalcOnLoad="1"/>
</workbook>
</file>

<file path=xl/sharedStrings.xml><?xml version="1.0" encoding="utf-8"?>
<sst xmlns="http://schemas.openxmlformats.org/spreadsheetml/2006/main" count="715" uniqueCount="176">
  <si>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</si>
  <si>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</si>
  <si>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</si>
  <si>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</si>
  <si>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</si>
  <si>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</si>
  <si>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</si>
  <si>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</si>
  <si>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</si>
  <si>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</si>
  <si>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</si>
  <si>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</si>
  <si>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</si>
  <si>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</si>
  <si>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</si>
  <si>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</si>
  <si>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</si>
  <si>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</si>
  <si>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</si>
  <si>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Makroekonomia</t>
  </si>
  <si>
    <t>Statystyka opisowa</t>
  </si>
  <si>
    <t>Seminarium dyplomowe</t>
  </si>
  <si>
    <t>Praktyka zawodowa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</si>
  <si>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</si>
  <si>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</si>
  <si>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</si>
  <si>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</si>
  <si>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</si>
  <si>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</si>
  <si>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</si>
  <si>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</si>
  <si>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</si>
  <si>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</si>
  <si>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</si>
  <si>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</si>
  <si>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</si>
  <si>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</si>
  <si>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</si>
  <si>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</si>
  <si>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</si>
  <si>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</si>
  <si>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</si>
  <si>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</si>
  <si>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</si>
  <si>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</si>
  <si>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</si>
  <si>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</si>
  <si>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</si>
  <si>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</si>
  <si>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</si>
  <si>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</si>
  <si>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</si>
  <si>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</si>
  <si>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</si>
  <si>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Nowoczesne formy marketingu</t>
  </si>
  <si>
    <t>Zarządzanie małym przedsiębiorstwem</t>
  </si>
  <si>
    <t>Współdziałanie  gospodarcze przedsiębiorstw</t>
  </si>
  <si>
    <t xml:space="preserve">Ekonometria </t>
  </si>
  <si>
    <t>Zarządzanie przestrzenią</t>
  </si>
  <si>
    <t>Kształtowanie wizerunku przedsiębiorstwa</t>
  </si>
  <si>
    <t>Razem godziny w semestrze</t>
  </si>
  <si>
    <t>Analiza ekonomiczna</t>
  </si>
  <si>
    <t>Organizacja pracy</t>
  </si>
  <si>
    <t>Standardy kształcenia dla kierunku Zarządzanie</t>
  </si>
  <si>
    <t>Treści podstawowe</t>
  </si>
  <si>
    <t>Treści kierunkowe</t>
  </si>
  <si>
    <t>Treści zawierające wiedzę humanistyczną</t>
  </si>
  <si>
    <t>Razem</t>
  </si>
  <si>
    <t>Podstawy logistyki</t>
  </si>
  <si>
    <t>Przedmioty specjalnościowe</t>
  </si>
  <si>
    <t>w</t>
  </si>
  <si>
    <t>ćw.</t>
  </si>
  <si>
    <t>lab.</t>
  </si>
  <si>
    <t>Specjalność: Zarządzanie Jakością i Środowiskiem</t>
  </si>
  <si>
    <t>Zarządzanie Jakością i Środowiskiem</t>
  </si>
  <si>
    <t>Specjalność: Zarządzanie Gospodarką Turystyczną i Hotelarstwem</t>
  </si>
  <si>
    <t>Zarządzanie Gospodarką Turystyczną i Hotelarstwem</t>
  </si>
  <si>
    <t>Studia stacjonarne I stopnia</t>
  </si>
  <si>
    <t>Język obcy II</t>
  </si>
  <si>
    <t>Wychowanie fizyczne</t>
  </si>
  <si>
    <t>Ekonomika handlu i usług</t>
  </si>
  <si>
    <t>Kanon krajoznawczy</t>
  </si>
  <si>
    <t>Elementy teorii konsumpcji</t>
  </si>
  <si>
    <t>Zagospodarowanie turystyczne kraju</t>
  </si>
  <si>
    <t>Hotelarstwo</t>
  </si>
  <si>
    <t>Ekonomika turystyki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</si>
  <si>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</si>
  <si>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</si>
  <si>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</si>
  <si>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</si>
  <si>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</si>
  <si>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Logistyka dystrybucji</t>
  </si>
  <si>
    <t>Systemy zarządzania jakością i środowiskiem</t>
  </si>
  <si>
    <t>Prośrodowiskowe zarządzanie organizacją</t>
  </si>
  <si>
    <t>Ekonomia środowiska</t>
  </si>
  <si>
    <t>Międzynarodowe sieci hotelowe</t>
  </si>
  <si>
    <t>Badanie rynku turystycznego</t>
  </si>
  <si>
    <t>Elementy teorii gastronomii</t>
  </si>
  <si>
    <t>Prawno-finansowe aspekty turystyki</t>
  </si>
  <si>
    <t>Marketing usług</t>
  </si>
  <si>
    <t>Zarządzanie jakością w turystyce</t>
  </si>
  <si>
    <t>Systemy informacji rynkowej w turystyce</t>
  </si>
  <si>
    <t>Funkcjonowanie uzdrowisk</t>
  </si>
  <si>
    <t>Ochrona praw konsumenta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</si>
  <si>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</si>
  <si>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</si>
  <si>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</si>
  <si>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</si>
  <si>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</si>
  <si>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</si>
  <si>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Finanse i rachunkowość środowiska</t>
  </si>
  <si>
    <t>Audity jakości i środowiska</t>
  </si>
  <si>
    <t>Zarządzanie zrównoważonym rozwojem</t>
  </si>
  <si>
    <t>Marketing ekologiczny i modele konsumpcji</t>
  </si>
  <si>
    <t>Analiza wskaźnikowa i benchmarking</t>
  </si>
  <si>
    <t>JO</t>
  </si>
  <si>
    <t>WF</t>
  </si>
  <si>
    <t>min.godz. min. ECTS</t>
  </si>
  <si>
    <t>Zarządzanie produkcją</t>
  </si>
  <si>
    <t>min.godz.</t>
  </si>
  <si>
    <t>min. ECTS</t>
  </si>
  <si>
    <t>Nauka o przedsiębiorstwie turystycznym</t>
  </si>
  <si>
    <t>Specjalność: –</t>
  </si>
  <si>
    <t>1, 2</t>
  </si>
  <si>
    <t>3, 4</t>
  </si>
  <si>
    <t>5, 6</t>
  </si>
  <si>
    <t>Inżynieria środowiskowa</t>
  </si>
  <si>
    <t>* student wybiera jeden wykład w ramach specjalności</t>
  </si>
  <si>
    <t>Informatyka w zarządzaniu</t>
  </si>
  <si>
    <t xml:space="preserve"> </t>
  </si>
  <si>
    <t>PK</t>
  </si>
  <si>
    <t>PS</t>
  </si>
  <si>
    <t>Do wyboru (co najmniej 30%)</t>
  </si>
  <si>
    <t>Przyrodnicze, prawne i etyczne podstawy ochrony środowiska</t>
  </si>
  <si>
    <t>Metody doskonalenia systemów zarządzania</t>
  </si>
  <si>
    <t>Wykład do wyboru</t>
  </si>
  <si>
    <t>Plan studiów na rok akad. 2012/2013</t>
  </si>
  <si>
    <t>RAZEM ECTS (145+35)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</si>
  <si>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</si>
  <si>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</si>
  <si>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</si>
  <si>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</si>
  <si>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</si>
  <si>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</si>
  <si>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</si>
  <si>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</si>
  <si>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S5</t>
  </si>
  <si>
    <t>S6</t>
  </si>
  <si>
    <t>ECTS - przedmioty na kierunku</t>
  </si>
  <si>
    <t>3 tygodnie - S4</t>
  </si>
  <si>
    <t>ECTS - przedmioty na specjalności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</si>
  <si>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</si>
  <si>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</si>
  <si>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</si>
  <si>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</si>
  <si>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</si>
  <si>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Przysposobienie biblioteczne</t>
  </si>
  <si>
    <t>e-learning</t>
  </si>
  <si>
    <t>Specjalność</t>
  </si>
  <si>
    <t>Analiza kosztów i korzyści</t>
  </si>
  <si>
    <t>Plan studiów na rok akad. 2013/2014</t>
  </si>
  <si>
    <t>Plan studiów na rok akad. 2011/2012</t>
  </si>
  <si>
    <t>Godz.</t>
  </si>
  <si>
    <t xml:space="preserve">Logistyka menedżerska </t>
  </si>
  <si>
    <t>** student wybiera jeden wykład w ramach specjalności</t>
  </si>
  <si>
    <t>Wykład do wyboru**</t>
  </si>
  <si>
    <t>Wykład do wyboru na specjalności</t>
  </si>
  <si>
    <t>Ekologia społeczna</t>
  </si>
  <si>
    <t>Specjalność: Logistyka Menedżerska</t>
  </si>
  <si>
    <t>* student wybiera jeden wykład w ramach kierunku</t>
  </si>
  <si>
    <t>Wydział Ekonomii, Zarządzania i Turystyki</t>
  </si>
  <si>
    <t>Metody statystyczne w doskonaleniu procesów</t>
  </si>
  <si>
    <t>Załącznik do Uchwały Rady Wydziału nr 25/2012 z dnia 30.03.2012 r.</t>
  </si>
  <si>
    <t>Elektoniczne źródła informacji naukowej</t>
  </si>
  <si>
    <t>Ekologistyka</t>
  </si>
  <si>
    <t>Załącznik do Uchwały Rady Wydziału nr 25/2012 z dnia 30.03.2012 r. i Uchwała nr 60/2012 z 29.06.2012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</si>
</sst>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theme="9" tint="-0.4999699890613556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5.125" style="0" bestFit="1" customWidth="1"/>
    <col min="17" max="17" width="10.25390625" style="0" bestFit="1" customWidth="1"/>
  </cols>
  <sheetData>
    <row r="1" s="72" customFormat="1" ht="15.75">
      <c r="A1" s="72" t="s">
        <v>175</v>
      </c>
    </row>
    <row r="3" spans="2:13" ht="12.75">
      <c r="B3" s="16" t="s">
        <v>161</v>
      </c>
      <c r="D3" s="16"/>
      <c r="E3" s="21" t="s">
        <v>29</v>
      </c>
      <c r="F3" s="21" t="s">
        <v>0</v>
      </c>
      <c r="G3" s="21"/>
      <c r="H3" s="21"/>
      <c r="I3" s="21"/>
      <c r="J3" s="16"/>
      <c r="K3" s="16"/>
      <c r="L3" s="16"/>
      <c r="M3" s="16"/>
    </row>
    <row r="4" spans="2:13" ht="12.75">
      <c r="B4" t="s">
        <v>170</v>
      </c>
      <c r="D4" s="16"/>
      <c r="E4" s="60">
        <f>I4/I7</f>
        <v>0.3975694444444444</v>
      </c>
      <c r="F4" s="21" t="s">
        <v>31</v>
      </c>
      <c r="G4" s="21"/>
      <c r="H4" s="21"/>
      <c r="I4" s="21">
        <f>J26+M26</f>
        <v>229</v>
      </c>
      <c r="J4" s="16"/>
      <c r="K4" s="16"/>
      <c r="L4" s="16"/>
      <c r="M4" s="16"/>
    </row>
    <row r="5" spans="2:13" ht="12.75">
      <c r="B5" t="s">
        <v>77</v>
      </c>
      <c r="D5" s="16"/>
      <c r="E5" s="60">
        <f>I5/I7</f>
        <v>0.5503472222222222</v>
      </c>
      <c r="F5" s="21" t="s">
        <v>32</v>
      </c>
      <c r="G5" s="21"/>
      <c r="H5" s="21"/>
      <c r="I5" s="21">
        <f>K26+N26</f>
        <v>317</v>
      </c>
      <c r="J5" s="16"/>
      <c r="K5" s="16"/>
      <c r="L5" s="16"/>
      <c r="M5" s="16"/>
    </row>
    <row r="6" spans="2:13" ht="12.75">
      <c r="B6" t="s">
        <v>1</v>
      </c>
      <c r="D6" s="16"/>
      <c r="E6" s="60">
        <f>I6/I7</f>
        <v>0.052083333333333336</v>
      </c>
      <c r="F6" s="21" t="s">
        <v>33</v>
      </c>
      <c r="G6" s="21"/>
      <c r="H6" s="21"/>
      <c r="I6" s="21">
        <f>L26+O26</f>
        <v>30</v>
      </c>
      <c r="J6" s="16"/>
      <c r="K6" s="16"/>
      <c r="L6" s="16"/>
      <c r="M6" s="16"/>
    </row>
    <row r="7" spans="2:13" ht="12.75">
      <c r="B7" t="s">
        <v>35</v>
      </c>
      <c r="D7" s="16"/>
      <c r="E7" s="60">
        <f>SUM(E4:E6)</f>
        <v>1</v>
      </c>
      <c r="F7" s="21" t="s">
        <v>2</v>
      </c>
      <c r="G7" s="21"/>
      <c r="H7" s="21"/>
      <c r="I7" s="21">
        <f>SUM(I4:I6)</f>
        <v>576</v>
      </c>
      <c r="J7" s="16"/>
      <c r="K7" s="16"/>
      <c r="L7" s="16"/>
      <c r="M7" s="16"/>
    </row>
    <row r="8" spans="2:13" ht="12.75">
      <c r="B8" t="s">
        <v>122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6" ht="12.75" customHeight="1">
      <c r="A9" s="130" t="s">
        <v>24</v>
      </c>
      <c r="B9" s="130" t="s">
        <v>3</v>
      </c>
      <c r="C9" s="131" t="s">
        <v>138</v>
      </c>
      <c r="D9" s="131"/>
      <c r="E9" s="131"/>
      <c r="F9" s="141" t="s">
        <v>4</v>
      </c>
      <c r="G9" s="142"/>
      <c r="H9" s="143"/>
      <c r="I9" s="131" t="s">
        <v>5</v>
      </c>
      <c r="J9" s="130"/>
      <c r="K9" s="130"/>
      <c r="L9" s="130"/>
      <c r="M9" s="130"/>
      <c r="N9" s="130"/>
      <c r="O9" s="130"/>
      <c r="P9" s="147" t="s">
        <v>6</v>
      </c>
    </row>
    <row r="10" spans="1:16" s="1" customFormat="1" ht="12.75">
      <c r="A10" s="130"/>
      <c r="B10" s="144"/>
      <c r="C10" s="150" t="s">
        <v>7</v>
      </c>
      <c r="D10" s="139" t="s">
        <v>139</v>
      </c>
      <c r="E10" s="139" t="s">
        <v>140</v>
      </c>
      <c r="F10" s="150" t="s">
        <v>67</v>
      </c>
      <c r="G10" s="150" t="s">
        <v>141</v>
      </c>
      <c r="H10" s="150" t="s">
        <v>142</v>
      </c>
      <c r="I10" s="139" t="s">
        <v>143</v>
      </c>
      <c r="J10" s="135" t="s">
        <v>141</v>
      </c>
      <c r="K10" s="136"/>
      <c r="L10" s="137"/>
      <c r="M10" s="135" t="s">
        <v>142</v>
      </c>
      <c r="N10" s="136"/>
      <c r="O10" s="137"/>
      <c r="P10" s="148"/>
    </row>
    <row r="11" spans="1:16" s="1" customFormat="1" ht="12.75">
      <c r="A11" s="130"/>
      <c r="B11" s="144"/>
      <c r="C11" s="151"/>
      <c r="D11" s="140"/>
      <c r="E11" s="140"/>
      <c r="F11" s="151"/>
      <c r="G11" s="151"/>
      <c r="H11" s="151"/>
      <c r="I11" s="140"/>
      <c r="J11" s="70" t="s">
        <v>8</v>
      </c>
      <c r="K11" s="71" t="s">
        <v>9</v>
      </c>
      <c r="L11" s="71" t="s">
        <v>10</v>
      </c>
      <c r="M11" s="71" t="s">
        <v>8</v>
      </c>
      <c r="N11" s="71" t="s">
        <v>9</v>
      </c>
      <c r="O11" s="71" t="s">
        <v>10</v>
      </c>
      <c r="P11" s="149"/>
    </row>
    <row r="12" spans="1:16" s="33" customFormat="1" ht="12.75">
      <c r="A12" s="117">
        <v>1</v>
      </c>
      <c r="B12" s="30" t="s">
        <v>12</v>
      </c>
      <c r="C12" s="31">
        <v>1</v>
      </c>
      <c r="D12" s="31">
        <v>1</v>
      </c>
      <c r="E12" s="31"/>
      <c r="F12" s="32">
        <f>G12+H12</f>
        <v>9</v>
      </c>
      <c r="G12" s="31">
        <v>9</v>
      </c>
      <c r="H12" s="31"/>
      <c r="I12" s="31">
        <v>45</v>
      </c>
      <c r="J12" s="32">
        <v>15</v>
      </c>
      <c r="K12" s="32">
        <v>30</v>
      </c>
      <c r="L12" s="32">
        <v>0</v>
      </c>
      <c r="M12" s="32">
        <v>0</v>
      </c>
      <c r="N12" s="32">
        <v>0</v>
      </c>
      <c r="O12" s="32">
        <v>0</v>
      </c>
      <c r="P12" s="30"/>
    </row>
    <row r="13" spans="1:16" s="33" customFormat="1" ht="12.75">
      <c r="A13" s="117">
        <v>2</v>
      </c>
      <c r="B13" s="30" t="s">
        <v>13</v>
      </c>
      <c r="C13" s="32">
        <v>1</v>
      </c>
      <c r="D13" s="31">
        <v>1</v>
      </c>
      <c r="E13" s="32"/>
      <c r="F13" s="32">
        <f aca="true" t="shared" si="0" ref="F13:F25">G13+H13</f>
        <v>9</v>
      </c>
      <c r="G13" s="32">
        <v>9</v>
      </c>
      <c r="H13" s="32"/>
      <c r="I13" s="32">
        <v>45</v>
      </c>
      <c r="J13" s="32">
        <v>15</v>
      </c>
      <c r="K13" s="32">
        <v>30</v>
      </c>
      <c r="L13" s="32">
        <v>0</v>
      </c>
      <c r="M13" s="32">
        <v>0</v>
      </c>
      <c r="N13" s="32">
        <v>0</v>
      </c>
      <c r="O13" s="32">
        <v>0</v>
      </c>
      <c r="P13" s="30"/>
    </row>
    <row r="14" spans="1:16" s="33" customFormat="1" ht="12.75">
      <c r="A14" s="117">
        <v>3</v>
      </c>
      <c r="B14" s="30" t="s">
        <v>16</v>
      </c>
      <c r="C14" s="32"/>
      <c r="D14" s="31">
        <v>2</v>
      </c>
      <c r="E14" s="32"/>
      <c r="F14" s="32">
        <f t="shared" si="0"/>
        <v>6</v>
      </c>
      <c r="G14" s="32"/>
      <c r="H14" s="32">
        <v>6</v>
      </c>
      <c r="I14" s="32">
        <v>34</v>
      </c>
      <c r="J14" s="32">
        <v>0</v>
      </c>
      <c r="K14" s="32">
        <v>0</v>
      </c>
      <c r="L14" s="32">
        <v>0</v>
      </c>
      <c r="M14" s="32">
        <v>34</v>
      </c>
      <c r="N14" s="32">
        <v>0</v>
      </c>
      <c r="O14" s="32">
        <v>0</v>
      </c>
      <c r="P14" s="30"/>
    </row>
    <row r="15" spans="1:16" s="33" customFormat="1" ht="12.75">
      <c r="A15" s="117">
        <v>4</v>
      </c>
      <c r="B15" s="30" t="s">
        <v>37</v>
      </c>
      <c r="C15" s="32">
        <v>1</v>
      </c>
      <c r="D15" s="31">
        <v>1</v>
      </c>
      <c r="E15" s="32"/>
      <c r="F15" s="32">
        <f t="shared" si="0"/>
        <v>9</v>
      </c>
      <c r="G15" s="32">
        <v>9</v>
      </c>
      <c r="H15" s="32"/>
      <c r="I15" s="32">
        <v>60</v>
      </c>
      <c r="J15" s="32">
        <v>30</v>
      </c>
      <c r="K15" s="32">
        <v>30</v>
      </c>
      <c r="L15" s="32">
        <v>0</v>
      </c>
      <c r="M15" s="32">
        <v>0</v>
      </c>
      <c r="N15" s="32">
        <v>0</v>
      </c>
      <c r="O15" s="32">
        <v>0</v>
      </c>
      <c r="P15" s="30"/>
    </row>
    <row r="16" spans="1:16" s="33" customFormat="1" ht="12.75">
      <c r="A16" s="118">
        <v>5</v>
      </c>
      <c r="B16" s="22" t="s">
        <v>36</v>
      </c>
      <c r="C16" s="23">
        <v>2</v>
      </c>
      <c r="D16" s="23">
        <v>2</v>
      </c>
      <c r="E16" s="23"/>
      <c r="F16" s="107">
        <f t="shared" si="0"/>
        <v>5</v>
      </c>
      <c r="G16" s="23"/>
      <c r="H16" s="23">
        <v>5</v>
      </c>
      <c r="I16" s="23">
        <v>30</v>
      </c>
      <c r="J16" s="23">
        <v>0</v>
      </c>
      <c r="K16" s="23">
        <v>0</v>
      </c>
      <c r="L16" s="23">
        <v>0</v>
      </c>
      <c r="M16" s="23">
        <v>15</v>
      </c>
      <c r="N16" s="23">
        <v>15</v>
      </c>
      <c r="O16" s="23">
        <v>0</v>
      </c>
      <c r="P16" s="22"/>
    </row>
    <row r="17" spans="1:16" s="33" customFormat="1" ht="12.75">
      <c r="A17" s="119">
        <v>6</v>
      </c>
      <c r="B17" s="34" t="s">
        <v>15</v>
      </c>
      <c r="C17" s="35"/>
      <c r="D17" s="36">
        <v>1</v>
      </c>
      <c r="E17" s="35"/>
      <c r="F17" s="108">
        <f t="shared" si="0"/>
        <v>3</v>
      </c>
      <c r="G17" s="35">
        <v>3</v>
      </c>
      <c r="H17" s="35"/>
      <c r="I17" s="35">
        <v>30</v>
      </c>
      <c r="J17" s="35">
        <v>30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4"/>
    </row>
    <row r="18" spans="1:16" s="33" customFormat="1" ht="12.75">
      <c r="A18" s="119">
        <v>7</v>
      </c>
      <c r="B18" s="34" t="s">
        <v>167</v>
      </c>
      <c r="C18" s="35">
        <v>2</v>
      </c>
      <c r="D18" s="36"/>
      <c r="E18" s="35"/>
      <c r="F18" s="108">
        <f t="shared" si="0"/>
        <v>3</v>
      </c>
      <c r="G18" s="35"/>
      <c r="H18" s="35">
        <v>3</v>
      </c>
      <c r="I18" s="35">
        <v>30</v>
      </c>
      <c r="J18" s="35">
        <v>0</v>
      </c>
      <c r="K18" s="35">
        <v>0</v>
      </c>
      <c r="L18" s="35">
        <v>0</v>
      </c>
      <c r="M18" s="35">
        <v>30</v>
      </c>
      <c r="N18" s="35">
        <v>0</v>
      </c>
      <c r="O18" s="35">
        <v>0</v>
      </c>
      <c r="P18" s="34"/>
    </row>
    <row r="19" spans="1:16" s="33" customFormat="1" ht="12.75">
      <c r="A19" s="119">
        <v>8</v>
      </c>
      <c r="B19" s="34" t="s">
        <v>14</v>
      </c>
      <c r="C19" s="35"/>
      <c r="D19" s="35">
        <v>1</v>
      </c>
      <c r="E19" s="35"/>
      <c r="F19" s="108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33" customFormat="1" ht="12.75">
      <c r="A20" s="120">
        <v>9</v>
      </c>
      <c r="B20" s="47" t="s">
        <v>11</v>
      </c>
      <c r="C20" s="48"/>
      <c r="D20" s="48" t="s">
        <v>123</v>
      </c>
      <c r="E20" s="48"/>
      <c r="F20" s="108">
        <f t="shared" si="0"/>
        <v>2</v>
      </c>
      <c r="G20" s="48">
        <v>0</v>
      </c>
      <c r="H20" s="48">
        <v>2</v>
      </c>
      <c r="I20" s="48">
        <v>60</v>
      </c>
      <c r="J20" s="49">
        <v>0</v>
      </c>
      <c r="K20" s="49">
        <v>30</v>
      </c>
      <c r="L20" s="49">
        <v>0</v>
      </c>
      <c r="M20" s="49">
        <v>0</v>
      </c>
      <c r="N20" s="49">
        <v>30</v>
      </c>
      <c r="O20" s="49">
        <v>0</v>
      </c>
      <c r="P20" s="46"/>
    </row>
    <row r="21" spans="1:16" s="33" customFormat="1" ht="12.75">
      <c r="A21" s="120">
        <v>10</v>
      </c>
      <c r="B21" s="46" t="s">
        <v>78</v>
      </c>
      <c r="C21" s="48"/>
      <c r="D21" s="48" t="s">
        <v>123</v>
      </c>
      <c r="E21" s="48"/>
      <c r="F21" s="108">
        <f t="shared" si="0"/>
        <v>1</v>
      </c>
      <c r="G21" s="48">
        <v>0</v>
      </c>
      <c r="H21" s="48">
        <v>1</v>
      </c>
      <c r="I21" s="48">
        <v>60</v>
      </c>
      <c r="J21" s="49">
        <v>0</v>
      </c>
      <c r="K21" s="49">
        <v>30</v>
      </c>
      <c r="L21" s="49">
        <v>0</v>
      </c>
      <c r="M21" s="49">
        <v>0</v>
      </c>
      <c r="N21" s="49">
        <v>30</v>
      </c>
      <c r="O21" s="49">
        <v>0</v>
      </c>
      <c r="P21" s="46"/>
    </row>
    <row r="22" spans="1:16" s="33" customFormat="1" ht="12.75">
      <c r="A22" s="120">
        <v>11</v>
      </c>
      <c r="B22" s="46" t="s">
        <v>79</v>
      </c>
      <c r="C22" s="48"/>
      <c r="D22" s="48"/>
      <c r="E22" s="48" t="s">
        <v>123</v>
      </c>
      <c r="F22" s="108">
        <f t="shared" si="0"/>
        <v>0</v>
      </c>
      <c r="G22" s="48">
        <v>0</v>
      </c>
      <c r="H22" s="48">
        <v>0</v>
      </c>
      <c r="I22" s="48">
        <v>60</v>
      </c>
      <c r="J22" s="49">
        <v>0</v>
      </c>
      <c r="K22" s="49">
        <v>30</v>
      </c>
      <c r="L22" s="49">
        <v>0</v>
      </c>
      <c r="M22" s="49">
        <v>0</v>
      </c>
      <c r="N22" s="49">
        <v>30</v>
      </c>
      <c r="O22" s="49">
        <v>0</v>
      </c>
      <c r="P22" s="46"/>
    </row>
    <row r="23" spans="1:16" s="112" customFormat="1" ht="25.5">
      <c r="A23" s="53">
        <v>12</v>
      </c>
      <c r="B23" s="52" t="s">
        <v>38</v>
      </c>
      <c r="C23" s="53">
        <v>2</v>
      </c>
      <c r="D23" s="64"/>
      <c r="E23" s="53"/>
      <c r="F23" s="106">
        <f t="shared" si="0"/>
        <v>4</v>
      </c>
      <c r="G23" s="75"/>
      <c r="H23" s="75">
        <v>4</v>
      </c>
      <c r="I23" s="53">
        <v>30</v>
      </c>
      <c r="J23" s="54">
        <v>0</v>
      </c>
      <c r="K23" s="54">
        <v>0</v>
      </c>
      <c r="L23" s="54">
        <v>0</v>
      </c>
      <c r="M23" s="54">
        <v>30</v>
      </c>
      <c r="N23" s="54">
        <v>0</v>
      </c>
      <c r="O23" s="54">
        <v>0</v>
      </c>
      <c r="P23" s="52"/>
    </row>
    <row r="24" spans="1:16" s="37" customFormat="1" ht="12.75">
      <c r="A24" s="71">
        <v>13</v>
      </c>
      <c r="B24" s="3" t="s">
        <v>19</v>
      </c>
      <c r="C24" s="2">
        <v>2</v>
      </c>
      <c r="D24" s="2">
        <v>2</v>
      </c>
      <c r="E24" s="2"/>
      <c r="F24" s="18">
        <f t="shared" si="0"/>
        <v>7</v>
      </c>
      <c r="G24" s="2"/>
      <c r="H24" s="2">
        <v>7</v>
      </c>
      <c r="I24" s="2">
        <v>60</v>
      </c>
      <c r="J24" s="2">
        <v>0</v>
      </c>
      <c r="K24" s="2">
        <v>0</v>
      </c>
      <c r="L24" s="2">
        <v>0</v>
      </c>
      <c r="M24" s="2">
        <v>30</v>
      </c>
      <c r="N24" s="2">
        <v>30</v>
      </c>
      <c r="O24" s="2">
        <v>0</v>
      </c>
      <c r="P24" s="3"/>
    </row>
    <row r="25" spans="1:16" s="37" customFormat="1" ht="12.75">
      <c r="A25" s="71">
        <v>14</v>
      </c>
      <c r="B25" s="3" t="s">
        <v>156</v>
      </c>
      <c r="C25" s="2"/>
      <c r="D25" s="2"/>
      <c r="E25" s="2">
        <v>1</v>
      </c>
      <c r="F25" s="18">
        <f t="shared" si="0"/>
        <v>0</v>
      </c>
      <c r="G25" s="2">
        <v>0</v>
      </c>
      <c r="H25" s="2"/>
      <c r="I25" s="2">
        <v>2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3" t="s">
        <v>157</v>
      </c>
    </row>
    <row r="26" spans="1:16" s="14" customFormat="1" ht="12.75">
      <c r="A26" s="12"/>
      <c r="B26" s="12" t="s">
        <v>17</v>
      </c>
      <c r="C26" s="13">
        <f>COUNT(C12:C24)</f>
        <v>7</v>
      </c>
      <c r="D26" s="12"/>
      <c r="E26" s="12"/>
      <c r="F26" s="13">
        <f>SUM(F12:F25)</f>
        <v>60</v>
      </c>
      <c r="G26" s="13">
        <f aca="true" t="shared" si="1" ref="G26:O26">SUM(G12:G25)</f>
        <v>32</v>
      </c>
      <c r="H26" s="13">
        <f t="shared" si="1"/>
        <v>28</v>
      </c>
      <c r="I26" s="13">
        <f t="shared" si="1"/>
        <v>576</v>
      </c>
      <c r="J26" s="13">
        <f t="shared" si="1"/>
        <v>90</v>
      </c>
      <c r="K26" s="13">
        <f t="shared" si="1"/>
        <v>182</v>
      </c>
      <c r="L26" s="13">
        <f t="shared" si="1"/>
        <v>30</v>
      </c>
      <c r="M26" s="13">
        <f t="shared" si="1"/>
        <v>139</v>
      </c>
      <c r="N26" s="13">
        <f t="shared" si="1"/>
        <v>135</v>
      </c>
      <c r="O26" s="13">
        <f t="shared" si="1"/>
        <v>0</v>
      </c>
      <c r="P26" s="12"/>
    </row>
    <row r="27" spans="1:16" s="14" customFormat="1" ht="12.75">
      <c r="A27" s="15"/>
      <c r="B27" s="19" t="s">
        <v>60</v>
      </c>
      <c r="C27" s="20"/>
      <c r="D27" s="20"/>
      <c r="E27" s="20"/>
      <c r="F27" s="20"/>
      <c r="G27" s="20"/>
      <c r="H27" s="20"/>
      <c r="J27" s="152">
        <f>SUM(J26:L26)</f>
        <v>302</v>
      </c>
      <c r="K27" s="152"/>
      <c r="L27" s="152"/>
      <c r="M27" s="152">
        <f>SUM(M26:O26)</f>
        <v>274</v>
      </c>
      <c r="N27" s="152"/>
      <c r="O27" s="152"/>
      <c r="P27" s="15"/>
    </row>
    <row r="28" spans="1:16" s="14" customFormat="1" ht="12.75">
      <c r="A28" s="15"/>
      <c r="B28" s="87" t="s">
        <v>148</v>
      </c>
      <c r="C28" s="20"/>
      <c r="D28" s="20"/>
      <c r="E28" s="20"/>
      <c r="F28" s="88">
        <f>SUM(F12:F25)</f>
        <v>60</v>
      </c>
      <c r="G28" s="88">
        <f>SUM(G12:G25)</f>
        <v>32</v>
      </c>
      <c r="H28" s="88">
        <f>SUM(H12:H25)</f>
        <v>28</v>
      </c>
      <c r="I28" s="69"/>
      <c r="J28" s="69"/>
      <c r="K28" s="59"/>
      <c r="L28" s="59"/>
      <c r="M28" s="59"/>
      <c r="N28" s="59"/>
      <c r="O28" s="59"/>
      <c r="P28" s="15"/>
    </row>
    <row r="29" spans="2:16" s="1" customFormat="1" ht="12.75">
      <c r="B29" s="67"/>
      <c r="C29" s="86"/>
      <c r="D29" s="86"/>
      <c r="E29" s="86"/>
      <c r="F29" s="68"/>
      <c r="G29" s="68"/>
      <c r="H29" s="68"/>
      <c r="I29" s="69"/>
      <c r="J29" s="69"/>
      <c r="K29" s="59"/>
      <c r="L29" s="59"/>
      <c r="M29" s="59"/>
      <c r="N29" s="59"/>
      <c r="O29" s="11"/>
      <c r="P29" s="10"/>
    </row>
    <row r="30" spans="2:5" ht="12.75">
      <c r="B30" s="128"/>
      <c r="C30" s="129"/>
      <c r="D30" s="129"/>
      <c r="E30" s="129"/>
    </row>
    <row r="31" spans="2:5" ht="12.75">
      <c r="B31" s="128" t="s">
        <v>63</v>
      </c>
      <c r="C31" s="129"/>
      <c r="D31" s="129"/>
      <c r="E31" s="129"/>
    </row>
    <row r="32" spans="2:15" s="39" customFormat="1" ht="12.75">
      <c r="B32" s="39" t="s">
        <v>64</v>
      </c>
      <c r="F32" s="39">
        <f>SUM(F12:F15)</f>
        <v>33</v>
      </c>
      <c r="I32" s="39">
        <f>SUM(I12:I15)</f>
        <v>184</v>
      </c>
      <c r="J32" s="39">
        <f aca="true" t="shared" si="2" ref="J32:O32">SUM(J12:J15)</f>
        <v>60</v>
      </c>
      <c r="K32" s="39">
        <f t="shared" si="2"/>
        <v>90</v>
      </c>
      <c r="L32" s="39">
        <f t="shared" si="2"/>
        <v>0</v>
      </c>
      <c r="M32" s="39">
        <f t="shared" si="2"/>
        <v>34</v>
      </c>
      <c r="N32" s="39">
        <f t="shared" si="2"/>
        <v>0</v>
      </c>
      <c r="O32" s="39">
        <f t="shared" si="2"/>
        <v>0</v>
      </c>
    </row>
    <row r="33" spans="2:15" s="26" customFormat="1" ht="12.75">
      <c r="B33" s="26" t="s">
        <v>65</v>
      </c>
      <c r="F33" s="26">
        <f>SUM(F16:F16)</f>
        <v>5</v>
      </c>
      <c r="I33" s="26">
        <f>SUM(I16:I16)</f>
        <v>30</v>
      </c>
      <c r="J33" s="26">
        <f aca="true" t="shared" si="3" ref="J33:O33">SUM(J16:J16)</f>
        <v>0</v>
      </c>
      <c r="K33" s="26">
        <f t="shared" si="3"/>
        <v>0</v>
      </c>
      <c r="L33" s="26">
        <f t="shared" si="3"/>
        <v>0</v>
      </c>
      <c r="M33" s="26">
        <f t="shared" si="3"/>
        <v>15</v>
      </c>
      <c r="N33" s="26">
        <f t="shared" si="3"/>
        <v>15</v>
      </c>
      <c r="O33" s="26">
        <f t="shared" si="3"/>
        <v>0</v>
      </c>
    </row>
    <row r="34" spans="2:15" s="40" customFormat="1" ht="12.75">
      <c r="B34" s="40" t="s">
        <v>66</v>
      </c>
      <c r="F34" s="40">
        <f>SUM(F17:F18)</f>
        <v>6</v>
      </c>
      <c r="I34" s="40">
        <f>+SUM(I17:I18)</f>
        <v>60</v>
      </c>
      <c r="J34" s="40">
        <f aca="true" t="shared" si="4" ref="J34:O34">+SUM(J17:J18)</f>
        <v>30</v>
      </c>
      <c r="K34" s="40">
        <f t="shared" si="4"/>
        <v>0</v>
      </c>
      <c r="L34" s="40">
        <f t="shared" si="4"/>
        <v>0</v>
      </c>
      <c r="M34" s="40">
        <f t="shared" si="4"/>
        <v>30</v>
      </c>
      <c r="N34" s="40">
        <f t="shared" si="4"/>
        <v>0</v>
      </c>
      <c r="O34" s="40">
        <f t="shared" si="4"/>
        <v>0</v>
      </c>
    </row>
    <row r="35" spans="2:15" s="40" customFormat="1" ht="12.75">
      <c r="B35" s="40" t="s">
        <v>14</v>
      </c>
      <c r="F35" s="40">
        <f>SUM(F19:F19)</f>
        <v>2</v>
      </c>
      <c r="I35" s="40">
        <f>SUM(I19:I19)</f>
        <v>30</v>
      </c>
      <c r="J35" s="40">
        <f aca="true" t="shared" si="5" ref="J35:O35">SUM(J19:J19)</f>
        <v>0</v>
      </c>
      <c r="K35" s="40">
        <f t="shared" si="5"/>
        <v>0</v>
      </c>
      <c r="L35" s="40">
        <f t="shared" si="5"/>
        <v>30</v>
      </c>
      <c r="M35" s="40">
        <f t="shared" si="5"/>
        <v>0</v>
      </c>
      <c r="N35" s="40">
        <f t="shared" si="5"/>
        <v>0</v>
      </c>
      <c r="O35" s="40">
        <f t="shared" si="5"/>
        <v>0</v>
      </c>
    </row>
    <row r="36" spans="1:15" ht="12.75">
      <c r="A36" s="45"/>
      <c r="B36" s="45" t="s">
        <v>115</v>
      </c>
      <c r="C36" s="45"/>
      <c r="D36" s="45"/>
      <c r="E36" s="45"/>
      <c r="F36" s="45">
        <f>SUM(F20:F21)</f>
        <v>3</v>
      </c>
      <c r="G36" s="45"/>
      <c r="H36" s="45"/>
      <c r="I36" s="45">
        <f aca="true" t="shared" si="6" ref="I36:O36">SUM(I20:I21)</f>
        <v>120</v>
      </c>
      <c r="J36" s="45">
        <f t="shared" si="6"/>
        <v>0</v>
      </c>
      <c r="K36" s="45">
        <f t="shared" si="6"/>
        <v>60</v>
      </c>
      <c r="L36" s="45">
        <f t="shared" si="6"/>
        <v>0</v>
      </c>
      <c r="M36" s="45">
        <f t="shared" si="6"/>
        <v>0</v>
      </c>
      <c r="N36" s="45">
        <f t="shared" si="6"/>
        <v>60</v>
      </c>
      <c r="O36" s="45">
        <f t="shared" si="6"/>
        <v>0</v>
      </c>
    </row>
    <row r="37" spans="1:15" ht="12.75">
      <c r="A37" s="45"/>
      <c r="B37" s="45" t="s">
        <v>116</v>
      </c>
      <c r="C37" s="45"/>
      <c r="D37" s="45"/>
      <c r="E37" s="45"/>
      <c r="F37" s="45">
        <f>SUM(F22:F22)</f>
        <v>0</v>
      </c>
      <c r="G37" s="45"/>
      <c r="H37" s="45"/>
      <c r="I37" s="45">
        <f aca="true" t="shared" si="7" ref="I37:O37">SUM(I22:I22)</f>
        <v>60</v>
      </c>
      <c r="J37" s="45">
        <f t="shared" si="7"/>
        <v>0</v>
      </c>
      <c r="K37" s="45">
        <f t="shared" si="7"/>
        <v>30</v>
      </c>
      <c r="L37" s="45">
        <f t="shared" si="7"/>
        <v>0</v>
      </c>
      <c r="M37" s="45">
        <f t="shared" si="7"/>
        <v>0</v>
      </c>
      <c r="N37" s="45">
        <f t="shared" si="7"/>
        <v>30</v>
      </c>
      <c r="O37" s="45">
        <f t="shared" si="7"/>
        <v>0</v>
      </c>
    </row>
    <row r="38" spans="2:15" ht="12.75">
      <c r="B38" s="44" t="s">
        <v>67</v>
      </c>
      <c r="F38">
        <f>SUM(F32:F37)</f>
        <v>49</v>
      </c>
      <c r="I38">
        <f aca="true" t="shared" si="8" ref="I38:O38">SUM(I32:I37)</f>
        <v>484</v>
      </c>
      <c r="J38">
        <f t="shared" si="8"/>
        <v>90</v>
      </c>
      <c r="K38">
        <f t="shared" si="8"/>
        <v>180</v>
      </c>
      <c r="L38">
        <f t="shared" si="8"/>
        <v>30</v>
      </c>
      <c r="M38">
        <f t="shared" si="8"/>
        <v>79</v>
      </c>
      <c r="N38">
        <f t="shared" si="8"/>
        <v>105</v>
      </c>
      <c r="O38">
        <f t="shared" si="8"/>
        <v>0</v>
      </c>
    </row>
    <row r="41" spans="2:18" ht="12.75">
      <c r="B41" s="16" t="s">
        <v>136</v>
      </c>
      <c r="E41" s="21" t="s">
        <v>30</v>
      </c>
      <c r="F41" s="21" t="s">
        <v>0</v>
      </c>
      <c r="G41" s="21"/>
      <c r="H41" s="21"/>
      <c r="I41" s="21"/>
      <c r="Q41" s="16"/>
      <c r="R41" s="16"/>
    </row>
    <row r="42" spans="2:18" ht="12.75">
      <c r="B42" t="s">
        <v>170</v>
      </c>
      <c r="E42" s="60">
        <f>I42/I45</f>
        <v>0.48214285714285715</v>
      </c>
      <c r="F42" s="21" t="s">
        <v>31</v>
      </c>
      <c r="G42" s="21"/>
      <c r="H42" s="21"/>
      <c r="I42" s="21">
        <f>J78+M78</f>
        <v>351</v>
      </c>
      <c r="Q42" s="17"/>
      <c r="R42" s="16"/>
    </row>
    <row r="43" spans="2:18" ht="12.75">
      <c r="B43" t="s">
        <v>77</v>
      </c>
      <c r="E43" s="60">
        <f>I43/I45</f>
        <v>0.4423076923076923</v>
      </c>
      <c r="F43" s="21" t="s">
        <v>32</v>
      </c>
      <c r="G43" s="21"/>
      <c r="H43" s="21"/>
      <c r="I43" s="21">
        <f>K78+N78</f>
        <v>322</v>
      </c>
      <c r="J43" s="87"/>
      <c r="K43" s="86"/>
      <c r="L43" s="86"/>
      <c r="M43" s="86"/>
      <c r="N43" s="89"/>
      <c r="O43" s="89"/>
      <c r="P43" s="89"/>
      <c r="R43" s="16"/>
    </row>
    <row r="44" spans="2:18" ht="12.75">
      <c r="B44" t="s">
        <v>18</v>
      </c>
      <c r="E44" s="60">
        <f>I44/I45</f>
        <v>0.07554945054945054</v>
      </c>
      <c r="F44" s="21" t="s">
        <v>33</v>
      </c>
      <c r="G44" s="21"/>
      <c r="H44" s="21"/>
      <c r="I44" s="21">
        <f>L78+O78</f>
        <v>55</v>
      </c>
      <c r="J44" s="87"/>
      <c r="K44" s="86"/>
      <c r="L44" s="86"/>
      <c r="M44" s="86"/>
      <c r="N44" s="89"/>
      <c r="O44" s="89"/>
      <c r="P44" s="89"/>
      <c r="R44" s="16"/>
    </row>
    <row r="45" spans="2:18" ht="12.75">
      <c r="B45" t="s">
        <v>35</v>
      </c>
      <c r="E45" s="60">
        <f>SUM(E42:E44)</f>
        <v>1</v>
      </c>
      <c r="F45" s="21" t="s">
        <v>2</v>
      </c>
      <c r="G45" s="21"/>
      <c r="H45" s="21"/>
      <c r="I45" s="21">
        <f>SUM(I42:I44)</f>
        <v>728</v>
      </c>
      <c r="Q45" s="16"/>
      <c r="R45" s="16"/>
    </row>
    <row r="46" ht="12.75">
      <c r="B46" t="s">
        <v>168</v>
      </c>
    </row>
    <row r="47" spans="1:16" ht="12.75" customHeight="1">
      <c r="A47" s="130" t="s">
        <v>24</v>
      </c>
      <c r="B47" s="130" t="s">
        <v>3</v>
      </c>
      <c r="C47" s="131" t="s">
        <v>138</v>
      </c>
      <c r="D47" s="131"/>
      <c r="E47" s="131"/>
      <c r="F47" s="141" t="s">
        <v>4</v>
      </c>
      <c r="G47" s="142"/>
      <c r="H47" s="143"/>
      <c r="I47" s="131" t="s">
        <v>5</v>
      </c>
      <c r="J47" s="130"/>
      <c r="K47" s="130"/>
      <c r="L47" s="130"/>
      <c r="M47" s="130"/>
      <c r="N47" s="130"/>
      <c r="O47" s="130"/>
      <c r="P47" s="147" t="s">
        <v>6</v>
      </c>
    </row>
    <row r="48" spans="1:16" s="1" customFormat="1" ht="12.75">
      <c r="A48" s="130"/>
      <c r="B48" s="144"/>
      <c r="C48" s="150" t="s">
        <v>7</v>
      </c>
      <c r="D48" s="139" t="s">
        <v>139</v>
      </c>
      <c r="E48" s="139" t="s">
        <v>140</v>
      </c>
      <c r="F48" s="150" t="s">
        <v>67</v>
      </c>
      <c r="G48" s="150" t="s">
        <v>144</v>
      </c>
      <c r="H48" s="150" t="s">
        <v>145</v>
      </c>
      <c r="I48" s="139" t="s">
        <v>143</v>
      </c>
      <c r="J48" s="135" t="s">
        <v>144</v>
      </c>
      <c r="K48" s="136"/>
      <c r="L48" s="137"/>
      <c r="M48" s="135" t="s">
        <v>145</v>
      </c>
      <c r="N48" s="136"/>
      <c r="O48" s="137"/>
      <c r="P48" s="148"/>
    </row>
    <row r="49" spans="1:16" s="1" customFormat="1" ht="12.75">
      <c r="A49" s="130"/>
      <c r="B49" s="144"/>
      <c r="C49" s="151"/>
      <c r="D49" s="140"/>
      <c r="E49" s="140"/>
      <c r="F49" s="151"/>
      <c r="G49" s="151"/>
      <c r="H49" s="151"/>
      <c r="I49" s="140"/>
      <c r="J49" s="70" t="s">
        <v>8</v>
      </c>
      <c r="K49" s="71" t="s">
        <v>9</v>
      </c>
      <c r="L49" s="71" t="s">
        <v>10</v>
      </c>
      <c r="M49" s="71" t="s">
        <v>8</v>
      </c>
      <c r="N49" s="71" t="s">
        <v>9</v>
      </c>
      <c r="O49" s="71" t="s">
        <v>10</v>
      </c>
      <c r="P49" s="149"/>
    </row>
    <row r="50" spans="1:16" s="33" customFormat="1" ht="12.75">
      <c r="A50" s="117">
        <v>1</v>
      </c>
      <c r="B50" s="30" t="s">
        <v>39</v>
      </c>
      <c r="C50" s="31">
        <v>3</v>
      </c>
      <c r="D50" s="31">
        <v>3</v>
      </c>
      <c r="E50" s="31"/>
      <c r="F50" s="32">
        <f>G50+H50</f>
        <v>5</v>
      </c>
      <c r="G50" s="31">
        <v>5</v>
      </c>
      <c r="H50" s="31"/>
      <c r="I50" s="31">
        <v>45</v>
      </c>
      <c r="J50" s="32">
        <v>30</v>
      </c>
      <c r="K50" s="32">
        <v>15</v>
      </c>
      <c r="L50" s="32">
        <v>0</v>
      </c>
      <c r="M50" s="32">
        <v>0</v>
      </c>
      <c r="N50" s="32">
        <v>0</v>
      </c>
      <c r="O50" s="32">
        <v>0</v>
      </c>
      <c r="P50" s="30"/>
    </row>
    <row r="51" spans="1:16" s="33" customFormat="1" ht="12.75">
      <c r="A51" s="117">
        <v>2</v>
      </c>
      <c r="B51" s="30" t="s">
        <v>20</v>
      </c>
      <c r="C51" s="32">
        <v>3</v>
      </c>
      <c r="D51" s="31">
        <v>3</v>
      </c>
      <c r="E51" s="32"/>
      <c r="F51" s="32">
        <f aca="true" t="shared" si="9" ref="F51:F66">G51+H51</f>
        <v>6</v>
      </c>
      <c r="G51" s="32">
        <v>6</v>
      </c>
      <c r="H51" s="32"/>
      <c r="I51" s="32">
        <v>55</v>
      </c>
      <c r="J51" s="32">
        <v>15</v>
      </c>
      <c r="K51" s="32">
        <v>20</v>
      </c>
      <c r="L51" s="32">
        <v>20</v>
      </c>
      <c r="M51" s="32">
        <v>0</v>
      </c>
      <c r="N51" s="32">
        <v>0</v>
      </c>
      <c r="O51" s="32">
        <v>0</v>
      </c>
      <c r="P51" s="30"/>
    </row>
    <row r="52" spans="1:16" s="33" customFormat="1" ht="12.75">
      <c r="A52" s="117">
        <v>3</v>
      </c>
      <c r="B52" s="30" t="s">
        <v>42</v>
      </c>
      <c r="C52" s="32">
        <v>4</v>
      </c>
      <c r="D52" s="32">
        <v>4</v>
      </c>
      <c r="E52" s="32"/>
      <c r="F52" s="32">
        <f t="shared" si="9"/>
        <v>4</v>
      </c>
      <c r="G52" s="32"/>
      <c r="H52" s="32">
        <v>4</v>
      </c>
      <c r="I52" s="32">
        <v>30</v>
      </c>
      <c r="J52" s="32">
        <v>0</v>
      </c>
      <c r="K52" s="32">
        <v>0</v>
      </c>
      <c r="L52" s="32">
        <v>0</v>
      </c>
      <c r="M52" s="32">
        <v>15</v>
      </c>
      <c r="N52" s="32">
        <v>15</v>
      </c>
      <c r="O52" s="32">
        <v>0</v>
      </c>
      <c r="P52" s="30"/>
    </row>
    <row r="53" spans="1:16" s="25" customFormat="1" ht="12.75">
      <c r="A53" s="118">
        <v>4</v>
      </c>
      <c r="B53" s="22" t="s">
        <v>40</v>
      </c>
      <c r="C53" s="23">
        <v>3</v>
      </c>
      <c r="D53" s="23">
        <v>3</v>
      </c>
      <c r="E53" s="23"/>
      <c r="F53" s="23">
        <f t="shared" si="9"/>
        <v>4</v>
      </c>
      <c r="G53" s="23">
        <v>4</v>
      </c>
      <c r="H53" s="23"/>
      <c r="I53" s="23">
        <v>30</v>
      </c>
      <c r="J53" s="24">
        <v>15</v>
      </c>
      <c r="K53" s="24">
        <v>15</v>
      </c>
      <c r="L53" s="24">
        <v>0</v>
      </c>
      <c r="M53" s="24">
        <v>0</v>
      </c>
      <c r="N53" s="24">
        <v>0</v>
      </c>
      <c r="O53" s="24">
        <v>0</v>
      </c>
      <c r="P53" s="22"/>
    </row>
    <row r="54" spans="1:16" s="25" customFormat="1" ht="12.75">
      <c r="A54" s="118">
        <v>5</v>
      </c>
      <c r="B54" s="22" t="s">
        <v>43</v>
      </c>
      <c r="C54" s="23"/>
      <c r="D54" s="23">
        <v>4</v>
      </c>
      <c r="E54" s="23"/>
      <c r="F54" s="23">
        <f t="shared" si="9"/>
        <v>3</v>
      </c>
      <c r="G54" s="23"/>
      <c r="H54" s="23">
        <v>3</v>
      </c>
      <c r="I54" s="23">
        <v>20</v>
      </c>
      <c r="J54" s="23">
        <v>0</v>
      </c>
      <c r="K54" s="23">
        <v>0</v>
      </c>
      <c r="L54" s="23">
        <v>0</v>
      </c>
      <c r="M54" s="23">
        <v>10</v>
      </c>
      <c r="N54" s="23">
        <v>0</v>
      </c>
      <c r="O54" s="23">
        <v>10</v>
      </c>
      <c r="P54" s="22"/>
    </row>
    <row r="55" spans="1:16" s="25" customFormat="1" ht="12.75">
      <c r="A55" s="118">
        <v>6</v>
      </c>
      <c r="B55" s="22" t="s">
        <v>27</v>
      </c>
      <c r="C55" s="23"/>
      <c r="D55" s="42">
        <v>4</v>
      </c>
      <c r="E55" s="23"/>
      <c r="F55" s="23">
        <f t="shared" si="9"/>
        <v>4</v>
      </c>
      <c r="G55" s="23"/>
      <c r="H55" s="23">
        <v>4</v>
      </c>
      <c r="I55" s="23">
        <v>30</v>
      </c>
      <c r="J55" s="23">
        <v>0</v>
      </c>
      <c r="K55" s="23">
        <v>0</v>
      </c>
      <c r="L55" s="23">
        <v>0</v>
      </c>
      <c r="M55" s="23">
        <v>15</v>
      </c>
      <c r="N55" s="23">
        <v>0</v>
      </c>
      <c r="O55" s="23">
        <v>15</v>
      </c>
      <c r="P55" s="22"/>
    </row>
    <row r="56" spans="1:16" s="25" customFormat="1" ht="12.75">
      <c r="A56" s="119">
        <v>7</v>
      </c>
      <c r="B56" s="34" t="s">
        <v>22</v>
      </c>
      <c r="C56" s="35"/>
      <c r="D56" s="36"/>
      <c r="E56" s="35">
        <v>4</v>
      </c>
      <c r="F56" s="35">
        <f t="shared" si="9"/>
        <v>1</v>
      </c>
      <c r="G56" s="35"/>
      <c r="H56" s="35">
        <v>1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4" t="s">
        <v>149</v>
      </c>
    </row>
    <row r="57" spans="1:16" s="25" customFormat="1" ht="12.75">
      <c r="A57" s="106">
        <v>8</v>
      </c>
      <c r="B57" s="27" t="s">
        <v>21</v>
      </c>
      <c r="C57" s="18"/>
      <c r="D57" s="41"/>
      <c r="E57" s="18">
        <v>4</v>
      </c>
      <c r="F57" s="18">
        <f t="shared" si="9"/>
        <v>0</v>
      </c>
      <c r="G57" s="18"/>
      <c r="H57" s="18"/>
      <c r="I57" s="18">
        <v>15</v>
      </c>
      <c r="J57" s="28">
        <v>0</v>
      </c>
      <c r="K57" s="28">
        <v>0</v>
      </c>
      <c r="L57" s="28">
        <v>0</v>
      </c>
      <c r="M57" s="28">
        <v>0</v>
      </c>
      <c r="N57" s="28">
        <v>15</v>
      </c>
      <c r="O57" s="28">
        <v>0</v>
      </c>
      <c r="P57" s="34"/>
    </row>
    <row r="58" spans="1:16" s="25" customFormat="1" ht="12.75">
      <c r="A58" s="120">
        <v>9</v>
      </c>
      <c r="B58" s="47" t="s">
        <v>11</v>
      </c>
      <c r="C58" s="48">
        <v>4</v>
      </c>
      <c r="D58" s="48" t="s">
        <v>124</v>
      </c>
      <c r="E58" s="48"/>
      <c r="F58" s="35">
        <f t="shared" si="9"/>
        <v>3</v>
      </c>
      <c r="G58" s="48">
        <v>0</v>
      </c>
      <c r="H58" s="48">
        <v>3</v>
      </c>
      <c r="I58" s="48">
        <v>60</v>
      </c>
      <c r="J58" s="49">
        <v>0</v>
      </c>
      <c r="K58" s="49">
        <v>30</v>
      </c>
      <c r="L58" s="49">
        <v>0</v>
      </c>
      <c r="M58" s="49">
        <v>0</v>
      </c>
      <c r="N58" s="49">
        <v>30</v>
      </c>
      <c r="O58" s="49">
        <v>0</v>
      </c>
      <c r="P58" s="46"/>
    </row>
    <row r="59" spans="1:16" s="25" customFormat="1" ht="12.75">
      <c r="A59" s="120">
        <v>10</v>
      </c>
      <c r="B59" s="46" t="s">
        <v>78</v>
      </c>
      <c r="C59" s="48"/>
      <c r="D59" s="48" t="s">
        <v>124</v>
      </c>
      <c r="E59" s="48"/>
      <c r="F59" s="35">
        <f t="shared" si="9"/>
        <v>1</v>
      </c>
      <c r="G59" s="48">
        <v>0</v>
      </c>
      <c r="H59" s="48">
        <v>1</v>
      </c>
      <c r="I59" s="48">
        <v>60</v>
      </c>
      <c r="J59" s="49">
        <v>0</v>
      </c>
      <c r="K59" s="49">
        <v>30</v>
      </c>
      <c r="L59" s="49">
        <v>0</v>
      </c>
      <c r="M59" s="49">
        <v>0</v>
      </c>
      <c r="N59" s="49">
        <v>30</v>
      </c>
      <c r="O59" s="49">
        <v>0</v>
      </c>
      <c r="P59" s="46"/>
    </row>
    <row r="60" spans="1:16" s="94" customFormat="1" ht="12.75">
      <c r="A60" s="75">
        <v>11</v>
      </c>
      <c r="B60" s="6" t="s">
        <v>50</v>
      </c>
      <c r="C60" s="8"/>
      <c r="D60" s="8"/>
      <c r="E60" s="8">
        <v>3</v>
      </c>
      <c r="F60" s="7">
        <f t="shared" si="9"/>
        <v>1</v>
      </c>
      <c r="G60" s="8">
        <v>1</v>
      </c>
      <c r="H60" s="8"/>
      <c r="I60" s="8">
        <v>9</v>
      </c>
      <c r="J60" s="7">
        <v>9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46"/>
    </row>
    <row r="61" spans="1:16" s="25" customFormat="1" ht="12.75">
      <c r="A61" s="71">
        <v>12</v>
      </c>
      <c r="B61" s="3" t="s">
        <v>41</v>
      </c>
      <c r="C61" s="2"/>
      <c r="D61" s="4">
        <v>3</v>
      </c>
      <c r="E61" s="2"/>
      <c r="F61" s="2">
        <f t="shared" si="9"/>
        <v>1</v>
      </c>
      <c r="G61" s="2">
        <v>1</v>
      </c>
      <c r="H61" s="2"/>
      <c r="I61" s="2">
        <v>16</v>
      </c>
      <c r="J61" s="2">
        <v>16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3"/>
    </row>
    <row r="62" spans="1:16" s="25" customFormat="1" ht="12.75">
      <c r="A62" s="71">
        <v>13</v>
      </c>
      <c r="B62" s="3" t="s">
        <v>44</v>
      </c>
      <c r="C62" s="2"/>
      <c r="D62" s="2">
        <v>4</v>
      </c>
      <c r="E62" s="2"/>
      <c r="F62" s="2">
        <f t="shared" si="9"/>
        <v>1</v>
      </c>
      <c r="G62" s="2"/>
      <c r="H62" s="2">
        <v>1</v>
      </c>
      <c r="I62" s="2">
        <v>16</v>
      </c>
      <c r="J62" s="2">
        <v>0</v>
      </c>
      <c r="K62" s="2">
        <v>0</v>
      </c>
      <c r="L62" s="2">
        <v>0</v>
      </c>
      <c r="M62" s="2">
        <v>16</v>
      </c>
      <c r="N62" s="2">
        <v>0</v>
      </c>
      <c r="O62" s="2">
        <v>0</v>
      </c>
      <c r="P62" s="9"/>
    </row>
    <row r="63" spans="1:16" s="25" customFormat="1" ht="12.75">
      <c r="A63" s="71">
        <v>14</v>
      </c>
      <c r="B63" s="3" t="s">
        <v>46</v>
      </c>
      <c r="C63" s="2">
        <v>4</v>
      </c>
      <c r="D63" s="2" t="s">
        <v>129</v>
      </c>
      <c r="E63" s="2"/>
      <c r="F63" s="2">
        <f t="shared" si="9"/>
        <v>2</v>
      </c>
      <c r="G63" s="2"/>
      <c r="H63" s="2">
        <v>2</v>
      </c>
      <c r="I63" s="2">
        <v>28</v>
      </c>
      <c r="J63" s="2">
        <v>0</v>
      </c>
      <c r="K63" s="2">
        <v>0</v>
      </c>
      <c r="L63" s="2">
        <v>0</v>
      </c>
      <c r="M63" s="2">
        <v>28</v>
      </c>
      <c r="N63" s="2">
        <v>0</v>
      </c>
      <c r="O63" s="2">
        <v>0</v>
      </c>
      <c r="P63" s="3"/>
    </row>
    <row r="64" spans="1:16" s="25" customFormat="1" ht="12.75">
      <c r="A64" s="71">
        <v>15</v>
      </c>
      <c r="B64" s="3" t="s">
        <v>61</v>
      </c>
      <c r="C64" s="4">
        <v>4</v>
      </c>
      <c r="D64" s="4">
        <v>4</v>
      </c>
      <c r="E64" s="4"/>
      <c r="F64" s="2">
        <f t="shared" si="9"/>
        <v>2</v>
      </c>
      <c r="G64" s="4"/>
      <c r="H64" s="4">
        <v>2</v>
      </c>
      <c r="I64" s="4">
        <v>30</v>
      </c>
      <c r="J64" s="2">
        <v>0</v>
      </c>
      <c r="K64" s="2">
        <v>0</v>
      </c>
      <c r="L64" s="2">
        <v>0</v>
      </c>
      <c r="M64" s="2">
        <v>15</v>
      </c>
      <c r="N64" s="2">
        <v>15</v>
      </c>
      <c r="O64" s="2">
        <v>0</v>
      </c>
      <c r="P64" s="3"/>
    </row>
    <row r="65" spans="1:16" s="25" customFormat="1" ht="12.75">
      <c r="A65" s="71">
        <v>16</v>
      </c>
      <c r="B65" s="3" t="s">
        <v>45</v>
      </c>
      <c r="C65" s="2"/>
      <c r="D65" s="2">
        <v>4</v>
      </c>
      <c r="E65" s="2"/>
      <c r="F65" s="2">
        <f t="shared" si="9"/>
        <v>2</v>
      </c>
      <c r="G65" s="2"/>
      <c r="H65" s="2">
        <v>2</v>
      </c>
      <c r="I65" s="2">
        <v>25</v>
      </c>
      <c r="J65" s="5">
        <v>0</v>
      </c>
      <c r="K65" s="5">
        <v>0</v>
      </c>
      <c r="L65" s="5">
        <v>0</v>
      </c>
      <c r="M65" s="5">
        <v>13</v>
      </c>
      <c r="N65" s="5">
        <v>12</v>
      </c>
      <c r="O65" s="5">
        <v>0</v>
      </c>
      <c r="P65" s="3"/>
    </row>
    <row r="66" spans="1:16" s="25" customFormat="1" ht="12.75">
      <c r="A66" s="106">
        <v>17</v>
      </c>
      <c r="B66" s="3" t="s">
        <v>68</v>
      </c>
      <c r="C66" s="18"/>
      <c r="D66" s="18">
        <v>3</v>
      </c>
      <c r="E66" s="18"/>
      <c r="F66" s="2">
        <f t="shared" si="9"/>
        <v>2</v>
      </c>
      <c r="G66" s="18">
        <v>2</v>
      </c>
      <c r="H66" s="18"/>
      <c r="I66" s="18">
        <v>30</v>
      </c>
      <c r="J66" s="28">
        <v>15</v>
      </c>
      <c r="K66" s="28">
        <v>15</v>
      </c>
      <c r="L66" s="28">
        <v>0</v>
      </c>
      <c r="M66" s="28">
        <v>0</v>
      </c>
      <c r="N66" s="28">
        <v>0</v>
      </c>
      <c r="O66" s="28">
        <v>0</v>
      </c>
      <c r="P66" s="27"/>
    </row>
    <row r="67" spans="1:16" s="25" customFormat="1" ht="12.75">
      <c r="A67" s="106">
        <v>18</v>
      </c>
      <c r="B67" s="3" t="s">
        <v>173</v>
      </c>
      <c r="C67" s="18"/>
      <c r="D67" s="18"/>
      <c r="E67" s="18">
        <v>3</v>
      </c>
      <c r="F67" s="2">
        <v>0</v>
      </c>
      <c r="G67" s="18">
        <v>0</v>
      </c>
      <c r="H67" s="18"/>
      <c r="I67" s="18">
        <v>4</v>
      </c>
      <c r="J67" s="28">
        <v>4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7"/>
    </row>
    <row r="68" spans="1:16" s="116" customFormat="1" ht="12.75">
      <c r="A68" s="121"/>
      <c r="B68" s="111" t="s">
        <v>69</v>
      </c>
      <c r="C68" s="13"/>
      <c r="D68" s="13"/>
      <c r="E68" s="13"/>
      <c r="F68" s="13"/>
      <c r="G68" s="13"/>
      <c r="H68" s="13"/>
      <c r="I68" s="13"/>
      <c r="J68" s="115"/>
      <c r="K68" s="115"/>
      <c r="L68" s="115"/>
      <c r="M68" s="115"/>
      <c r="N68" s="115"/>
      <c r="O68" s="115"/>
      <c r="P68" s="12"/>
    </row>
    <row r="69" spans="1:16" s="40" customFormat="1" ht="12.75">
      <c r="A69" s="71">
        <v>19</v>
      </c>
      <c r="B69" s="3" t="s">
        <v>87</v>
      </c>
      <c r="C69" s="2"/>
      <c r="D69" s="2">
        <v>3</v>
      </c>
      <c r="E69" s="2"/>
      <c r="F69" s="2">
        <f aca="true" t="shared" si="10" ref="F69:F77">G69+H69</f>
        <v>4</v>
      </c>
      <c r="G69" s="2">
        <v>4</v>
      </c>
      <c r="H69" s="2"/>
      <c r="I69" s="2">
        <v>30</v>
      </c>
      <c r="J69" s="5">
        <v>15</v>
      </c>
      <c r="K69" s="5">
        <v>15</v>
      </c>
      <c r="L69" s="5">
        <v>0</v>
      </c>
      <c r="M69" s="5">
        <v>0</v>
      </c>
      <c r="N69" s="5">
        <v>0</v>
      </c>
      <c r="O69" s="5">
        <v>0</v>
      </c>
      <c r="P69" s="3"/>
    </row>
    <row r="70" spans="1:16" s="29" customFormat="1" ht="12.75">
      <c r="A70" s="106">
        <v>20</v>
      </c>
      <c r="B70" s="27" t="s">
        <v>88</v>
      </c>
      <c r="C70" s="18"/>
      <c r="D70" s="18">
        <v>3</v>
      </c>
      <c r="E70" s="18"/>
      <c r="F70" s="2">
        <f t="shared" si="10"/>
        <v>3</v>
      </c>
      <c r="G70" s="18">
        <v>3</v>
      </c>
      <c r="H70" s="18"/>
      <c r="I70" s="18">
        <v>30</v>
      </c>
      <c r="J70" s="28">
        <v>15</v>
      </c>
      <c r="K70" s="28">
        <v>15</v>
      </c>
      <c r="L70" s="28">
        <v>0</v>
      </c>
      <c r="M70" s="28">
        <v>0</v>
      </c>
      <c r="N70" s="28">
        <v>0</v>
      </c>
      <c r="O70" s="28">
        <v>0</v>
      </c>
      <c r="P70" s="22"/>
    </row>
    <row r="71" spans="1:16" s="1" customFormat="1" ht="12.75">
      <c r="A71" s="106">
        <v>21</v>
      </c>
      <c r="B71" s="27" t="s">
        <v>89</v>
      </c>
      <c r="C71" s="18"/>
      <c r="D71" s="18">
        <v>3</v>
      </c>
      <c r="E71" s="18"/>
      <c r="F71" s="2">
        <f t="shared" si="10"/>
        <v>2</v>
      </c>
      <c r="G71" s="18">
        <v>2</v>
      </c>
      <c r="H71" s="18"/>
      <c r="I71" s="18">
        <v>15</v>
      </c>
      <c r="J71" s="28">
        <v>0</v>
      </c>
      <c r="K71" s="28">
        <v>15</v>
      </c>
      <c r="L71" s="28">
        <v>0</v>
      </c>
      <c r="M71" s="28">
        <v>0</v>
      </c>
      <c r="N71" s="28">
        <v>0</v>
      </c>
      <c r="O71" s="28">
        <v>0</v>
      </c>
      <c r="P71" s="22"/>
    </row>
    <row r="72" spans="1:16" s="37" customFormat="1" ht="12.75">
      <c r="A72" s="71">
        <v>18</v>
      </c>
      <c r="B72" s="3" t="s">
        <v>86</v>
      </c>
      <c r="C72" s="2"/>
      <c r="D72" s="2">
        <v>4</v>
      </c>
      <c r="E72" s="2"/>
      <c r="F72" s="2">
        <f t="shared" si="10"/>
        <v>1</v>
      </c>
      <c r="G72" s="2"/>
      <c r="H72" s="2">
        <v>1</v>
      </c>
      <c r="I72" s="2">
        <v>15</v>
      </c>
      <c r="J72" s="5">
        <v>0</v>
      </c>
      <c r="K72" s="5">
        <v>0</v>
      </c>
      <c r="L72" s="5">
        <v>0</v>
      </c>
      <c r="M72" s="5">
        <v>15</v>
      </c>
      <c r="N72" s="5">
        <v>0</v>
      </c>
      <c r="O72" s="5">
        <v>0</v>
      </c>
      <c r="P72" s="3"/>
    </row>
    <row r="73" spans="1:16" s="1" customFormat="1" ht="12.75">
      <c r="A73" s="71">
        <v>22</v>
      </c>
      <c r="B73" s="3" t="s">
        <v>90</v>
      </c>
      <c r="C73" s="2"/>
      <c r="D73" s="2">
        <v>4</v>
      </c>
      <c r="E73" s="2"/>
      <c r="F73" s="2">
        <f t="shared" si="10"/>
        <v>2</v>
      </c>
      <c r="G73" s="2"/>
      <c r="H73" s="2">
        <v>2</v>
      </c>
      <c r="I73" s="2">
        <v>30</v>
      </c>
      <c r="J73" s="5">
        <v>0</v>
      </c>
      <c r="K73" s="5">
        <v>0</v>
      </c>
      <c r="L73" s="5">
        <v>0</v>
      </c>
      <c r="M73" s="5">
        <v>15</v>
      </c>
      <c r="N73" s="5">
        <v>5</v>
      </c>
      <c r="O73" s="5">
        <v>10</v>
      </c>
      <c r="P73" s="3"/>
    </row>
    <row r="74" spans="1:16" s="1" customFormat="1" ht="12.75">
      <c r="A74" s="71">
        <v>23</v>
      </c>
      <c r="B74" s="3" t="s">
        <v>174</v>
      </c>
      <c r="C74" s="2">
        <v>4</v>
      </c>
      <c r="D74" s="2"/>
      <c r="E74" s="2"/>
      <c r="F74" s="2">
        <f t="shared" si="10"/>
        <v>2</v>
      </c>
      <c r="G74" s="2"/>
      <c r="H74" s="2">
        <v>2</v>
      </c>
      <c r="I74" s="2">
        <v>30</v>
      </c>
      <c r="J74" s="5">
        <v>0</v>
      </c>
      <c r="K74" s="5">
        <v>0</v>
      </c>
      <c r="L74" s="5">
        <v>0</v>
      </c>
      <c r="M74" s="5">
        <v>30</v>
      </c>
      <c r="N74" s="5">
        <v>0</v>
      </c>
      <c r="O74" s="5">
        <v>0</v>
      </c>
      <c r="P74" s="3"/>
    </row>
    <row r="75" spans="1:16" s="1" customFormat="1" ht="12.75">
      <c r="A75" s="71">
        <v>24</v>
      </c>
      <c r="B75" s="3" t="s">
        <v>91</v>
      </c>
      <c r="C75" s="2"/>
      <c r="D75" s="2">
        <v>4</v>
      </c>
      <c r="E75" s="2"/>
      <c r="F75" s="2">
        <f t="shared" si="10"/>
        <v>2</v>
      </c>
      <c r="G75" s="2"/>
      <c r="H75" s="2">
        <v>2</v>
      </c>
      <c r="I75" s="2">
        <v>30</v>
      </c>
      <c r="J75" s="5">
        <v>0</v>
      </c>
      <c r="K75" s="5">
        <v>0</v>
      </c>
      <c r="L75" s="5">
        <v>0</v>
      </c>
      <c r="M75" s="5">
        <v>15</v>
      </c>
      <c r="N75" s="5">
        <v>15</v>
      </c>
      <c r="O75" s="5">
        <v>0</v>
      </c>
      <c r="P75" s="3"/>
    </row>
    <row r="76" spans="1:16" s="1" customFormat="1" ht="12.75">
      <c r="A76" s="71">
        <v>25</v>
      </c>
      <c r="B76" s="3" t="s">
        <v>118</v>
      </c>
      <c r="C76" s="2"/>
      <c r="D76" s="2">
        <v>4</v>
      </c>
      <c r="E76" s="2"/>
      <c r="F76" s="2">
        <f t="shared" si="10"/>
        <v>1</v>
      </c>
      <c r="G76" s="2"/>
      <c r="H76" s="2">
        <v>1</v>
      </c>
      <c r="I76" s="2">
        <v>30</v>
      </c>
      <c r="J76" s="5">
        <v>0</v>
      </c>
      <c r="K76" s="5">
        <v>0</v>
      </c>
      <c r="L76" s="5">
        <v>0</v>
      </c>
      <c r="M76" s="5">
        <v>15</v>
      </c>
      <c r="N76" s="5">
        <v>15</v>
      </c>
      <c r="O76" s="5">
        <v>0</v>
      </c>
      <c r="P76" s="3"/>
    </row>
    <row r="77" spans="1:16" s="29" customFormat="1" ht="12.75">
      <c r="A77" s="71">
        <v>26</v>
      </c>
      <c r="B77" s="3" t="s">
        <v>165</v>
      </c>
      <c r="C77" s="2"/>
      <c r="D77" s="2">
        <v>4</v>
      </c>
      <c r="E77" s="2"/>
      <c r="F77" s="2">
        <f t="shared" si="10"/>
        <v>1</v>
      </c>
      <c r="G77" s="2"/>
      <c r="H77" s="2">
        <v>1</v>
      </c>
      <c r="I77" s="2">
        <v>15</v>
      </c>
      <c r="J77" s="5">
        <v>0</v>
      </c>
      <c r="K77" s="5">
        <v>0</v>
      </c>
      <c r="L77" s="5">
        <v>0</v>
      </c>
      <c r="M77" s="5">
        <v>15</v>
      </c>
      <c r="N77" s="5">
        <v>0</v>
      </c>
      <c r="O77" s="5">
        <v>0</v>
      </c>
      <c r="P77" s="3"/>
    </row>
    <row r="78" spans="1:16" s="14" customFormat="1" ht="12.75">
      <c r="A78" s="12"/>
      <c r="B78" s="12" t="s">
        <v>17</v>
      </c>
      <c r="C78" s="13">
        <f>COUNT(C50:C77)</f>
        <v>8</v>
      </c>
      <c r="D78" s="13"/>
      <c r="E78" s="12"/>
      <c r="F78" s="13">
        <f aca="true" t="shared" si="11" ref="F78:O78">SUM(F50:F77)</f>
        <v>60</v>
      </c>
      <c r="G78" s="13">
        <f t="shared" si="11"/>
        <v>28</v>
      </c>
      <c r="H78" s="13">
        <f t="shared" si="11"/>
        <v>32</v>
      </c>
      <c r="I78" s="13">
        <f t="shared" si="11"/>
        <v>728</v>
      </c>
      <c r="J78" s="13">
        <f t="shared" si="11"/>
        <v>134</v>
      </c>
      <c r="K78" s="13">
        <f t="shared" si="11"/>
        <v>170</v>
      </c>
      <c r="L78" s="13">
        <f t="shared" si="11"/>
        <v>20</v>
      </c>
      <c r="M78" s="13">
        <f t="shared" si="11"/>
        <v>217</v>
      </c>
      <c r="N78" s="13">
        <f t="shared" si="11"/>
        <v>152</v>
      </c>
      <c r="O78" s="13">
        <f t="shared" si="11"/>
        <v>35</v>
      </c>
      <c r="P78" s="12"/>
    </row>
    <row r="79" spans="2:16" s="1" customFormat="1" ht="12.75">
      <c r="B79" s="19" t="s">
        <v>60</v>
      </c>
      <c r="D79" s="20"/>
      <c r="E79" s="20"/>
      <c r="F79" s="14"/>
      <c r="G79" s="14"/>
      <c r="H79" s="14"/>
      <c r="I79" s="134">
        <f>SUM(J78:L78)</f>
        <v>324</v>
      </c>
      <c r="J79" s="134"/>
      <c r="K79" s="134"/>
      <c r="L79" s="134">
        <f>SUM(M78:O78)</f>
        <v>404</v>
      </c>
      <c r="M79" s="134"/>
      <c r="N79" s="134"/>
      <c r="O79" s="11"/>
      <c r="P79" s="10"/>
    </row>
    <row r="80" spans="2:16" s="1" customFormat="1" ht="12.75">
      <c r="B80" s="10" t="s">
        <v>169</v>
      </c>
      <c r="C80"/>
      <c r="D80" s="20"/>
      <c r="E80" s="20"/>
      <c r="F80" s="14"/>
      <c r="G80" s="14"/>
      <c r="H80" s="14"/>
      <c r="I80" s="59"/>
      <c r="J80" s="59"/>
      <c r="K80" s="59"/>
      <c r="L80" s="59"/>
      <c r="M80" s="59"/>
      <c r="N80" s="59"/>
      <c r="O80" s="11"/>
      <c r="P80" s="10"/>
    </row>
    <row r="81" spans="2:16" s="1" customFormat="1" ht="12.75">
      <c r="B81" s="10" t="s">
        <v>164</v>
      </c>
      <c r="C81"/>
      <c r="D81" s="20"/>
      <c r="E81" s="20"/>
      <c r="F81" s="14"/>
      <c r="G81" s="14"/>
      <c r="H81" s="14"/>
      <c r="I81" s="59"/>
      <c r="J81" s="59"/>
      <c r="K81" s="59"/>
      <c r="L81" s="59"/>
      <c r="M81" s="59"/>
      <c r="N81" s="59"/>
      <c r="O81" s="11"/>
      <c r="P81" s="10"/>
    </row>
    <row r="82" ht="12.75">
      <c r="F82" s="10"/>
    </row>
    <row r="83" spans="2:6" ht="12.75">
      <c r="B83" s="85"/>
      <c r="C83" s="85"/>
      <c r="D83" s="85"/>
      <c r="E83" s="85"/>
      <c r="F83" s="10"/>
    </row>
    <row r="84" spans="2:8" ht="12.75">
      <c r="B84" s="87" t="s">
        <v>148</v>
      </c>
      <c r="C84" s="86"/>
      <c r="D84" s="86"/>
      <c r="E84" s="86"/>
      <c r="F84" s="88">
        <f>SUM(F50:F67)</f>
        <v>42</v>
      </c>
      <c r="G84" s="88">
        <f>SUM(G50:G67)</f>
        <v>19</v>
      </c>
      <c r="H84" s="88">
        <f>SUM(H50:H67)</f>
        <v>23</v>
      </c>
    </row>
    <row r="85" spans="2:8" ht="12.75">
      <c r="B85" s="87" t="s">
        <v>150</v>
      </c>
      <c r="C85" s="86"/>
      <c r="D85" s="86"/>
      <c r="E85" s="86"/>
      <c r="F85" s="88">
        <f>SUM(F69:F77)</f>
        <v>18</v>
      </c>
      <c r="G85" s="88">
        <f>SUM(G69:G77)</f>
        <v>9</v>
      </c>
      <c r="H85" s="88">
        <f>SUM(H69:H77)</f>
        <v>9</v>
      </c>
    </row>
    <row r="86" spans="2:8" ht="12.75">
      <c r="B86" s="87"/>
      <c r="C86" s="86"/>
      <c r="D86" s="86"/>
      <c r="E86" s="86"/>
      <c r="F86" s="88"/>
      <c r="G86" s="88">
        <f>SUM(G84:G85)</f>
        <v>28</v>
      </c>
      <c r="H86" s="88">
        <f>SUM(H84:H85)</f>
        <v>32</v>
      </c>
    </row>
    <row r="87" spans="2:6" ht="12.75">
      <c r="B87" s="128" t="s">
        <v>63</v>
      </c>
      <c r="C87" s="128"/>
      <c r="D87" s="128"/>
      <c r="E87" s="128"/>
      <c r="F87" s="10"/>
    </row>
    <row r="88" spans="2:15" s="39" customFormat="1" ht="12.75">
      <c r="B88" s="39" t="s">
        <v>64</v>
      </c>
      <c r="F88" s="39">
        <f>SUM(F50:F52)</f>
        <v>15</v>
      </c>
      <c r="I88" s="39">
        <f>SUM(I50:I52)</f>
        <v>130</v>
      </c>
      <c r="J88" s="39">
        <f aca="true" t="shared" si="12" ref="J88:O88">SUM(J50:J52)</f>
        <v>45</v>
      </c>
      <c r="K88" s="39">
        <f t="shared" si="12"/>
        <v>35</v>
      </c>
      <c r="L88" s="39">
        <f t="shared" si="12"/>
        <v>20</v>
      </c>
      <c r="M88" s="39">
        <f t="shared" si="12"/>
        <v>15</v>
      </c>
      <c r="N88" s="39">
        <f t="shared" si="12"/>
        <v>15</v>
      </c>
      <c r="O88" s="39">
        <f t="shared" si="12"/>
        <v>0</v>
      </c>
    </row>
    <row r="89" spans="2:15" s="26" customFormat="1" ht="12.75">
      <c r="B89" s="26" t="s">
        <v>65</v>
      </c>
      <c r="F89" s="26">
        <f>SUM(F53:F55)</f>
        <v>11</v>
      </c>
      <c r="I89" s="26">
        <f>SUM(I53:I55)</f>
        <v>80</v>
      </c>
      <c r="J89" s="26">
        <f aca="true" t="shared" si="13" ref="J89:O89">SUM(J53:J55)</f>
        <v>15</v>
      </c>
      <c r="K89" s="26">
        <f t="shared" si="13"/>
        <v>15</v>
      </c>
      <c r="L89" s="26">
        <f t="shared" si="13"/>
        <v>0</v>
      </c>
      <c r="M89" s="26">
        <f t="shared" si="13"/>
        <v>25</v>
      </c>
      <c r="N89" s="26">
        <f t="shared" si="13"/>
        <v>0</v>
      </c>
      <c r="O89" s="26">
        <f t="shared" si="13"/>
        <v>25</v>
      </c>
    </row>
    <row r="90" spans="2:15" s="40" customFormat="1" ht="12.75">
      <c r="B90" s="40" t="s">
        <v>22</v>
      </c>
      <c r="F90" s="40">
        <f>SUM(F56:F56)</f>
        <v>1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40">
        <v>0</v>
      </c>
      <c r="O90" s="40">
        <v>0</v>
      </c>
    </row>
    <row r="91" spans="2:15" s="40" customFormat="1" ht="12.75">
      <c r="B91" s="40" t="s">
        <v>115</v>
      </c>
      <c r="F91" s="40">
        <f>SUM(F58:F59)</f>
        <v>4</v>
      </c>
      <c r="I91" s="40">
        <f aca="true" t="shared" si="14" ref="I91:O91">SUM(I58:I59)</f>
        <v>120</v>
      </c>
      <c r="J91" s="40">
        <f t="shared" si="14"/>
        <v>0</v>
      </c>
      <c r="K91" s="40">
        <f t="shared" si="14"/>
        <v>60</v>
      </c>
      <c r="L91" s="40">
        <f t="shared" si="14"/>
        <v>0</v>
      </c>
      <c r="M91" s="40">
        <f t="shared" si="14"/>
        <v>0</v>
      </c>
      <c r="N91" s="40">
        <f t="shared" si="14"/>
        <v>60</v>
      </c>
      <c r="O91" s="40">
        <f t="shared" si="14"/>
        <v>0</v>
      </c>
    </row>
    <row r="92" s="40" customFormat="1" ht="12.75"/>
    <row r="93" spans="2:15" s="40" customFormat="1" ht="12.75">
      <c r="B93" s="44" t="s">
        <v>67</v>
      </c>
      <c r="C93"/>
      <c r="D93"/>
      <c r="E93"/>
      <c r="F93">
        <f aca="true" t="shared" si="15" ref="F93:O93">SUM(F88:F92)</f>
        <v>31</v>
      </c>
      <c r="G93"/>
      <c r="H93"/>
      <c r="I93">
        <f t="shared" si="15"/>
        <v>330</v>
      </c>
      <c r="J93">
        <f t="shared" si="15"/>
        <v>60</v>
      </c>
      <c r="K93">
        <f t="shared" si="15"/>
        <v>110</v>
      </c>
      <c r="L93">
        <f t="shared" si="15"/>
        <v>20</v>
      </c>
      <c r="M93">
        <f t="shared" si="15"/>
        <v>40</v>
      </c>
      <c r="N93">
        <f t="shared" si="15"/>
        <v>75</v>
      </c>
      <c r="O93">
        <f t="shared" si="15"/>
        <v>25</v>
      </c>
    </row>
    <row r="94" spans="2:15" s="40" customFormat="1" ht="12.75">
      <c r="B94" s="4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s="40" customFormat="1" ht="12.75">
      <c r="B95" s="44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s="40" customFormat="1" ht="12.75">
      <c r="B96" s="44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2:15" ht="12.75">
      <c r="B97" s="16" t="s">
        <v>160</v>
      </c>
      <c r="D97" s="16"/>
      <c r="E97" s="21" t="s">
        <v>30</v>
      </c>
      <c r="F97" s="21" t="s">
        <v>0</v>
      </c>
      <c r="G97" s="21"/>
      <c r="H97" s="21"/>
      <c r="I97" s="21"/>
      <c r="J97" s="16"/>
      <c r="K97" s="16"/>
      <c r="L97" s="16"/>
      <c r="M97" s="16"/>
      <c r="N97" s="16"/>
      <c r="O97" s="16"/>
    </row>
    <row r="98" spans="2:15" ht="12.75">
      <c r="B98" t="s">
        <v>170</v>
      </c>
      <c r="D98" s="17"/>
      <c r="E98" s="60">
        <f>I98/I101</f>
        <v>0.4583333333333333</v>
      </c>
      <c r="F98" s="21" t="s">
        <v>31</v>
      </c>
      <c r="G98" s="21"/>
      <c r="H98" s="21"/>
      <c r="I98" s="21">
        <f>J132+M132</f>
        <v>319</v>
      </c>
      <c r="J98" s="16"/>
      <c r="K98" s="16"/>
      <c r="L98" s="16"/>
      <c r="M98" s="16"/>
      <c r="N98" s="16"/>
      <c r="O98" s="16"/>
    </row>
    <row r="99" spans="2:15" ht="12.75">
      <c r="B99" t="s">
        <v>77</v>
      </c>
      <c r="D99" s="17"/>
      <c r="E99" s="60">
        <f>I99/I101</f>
        <v>0.37212643678160917</v>
      </c>
      <c r="F99" s="21" t="s">
        <v>32</v>
      </c>
      <c r="G99" s="21"/>
      <c r="H99" s="21"/>
      <c r="I99" s="21">
        <f>K132+N132</f>
        <v>259</v>
      </c>
      <c r="J99" s="16"/>
      <c r="K99" s="16"/>
      <c r="L99" s="16"/>
      <c r="M99" s="16"/>
      <c r="N99" s="16"/>
      <c r="O99" s="16"/>
    </row>
    <row r="100" spans="2:15" ht="12.75">
      <c r="B100" t="s">
        <v>23</v>
      </c>
      <c r="D100" s="17"/>
      <c r="E100" s="60">
        <f>I100/I101</f>
        <v>0.16954022988505746</v>
      </c>
      <c r="F100" s="21" t="s">
        <v>33</v>
      </c>
      <c r="G100" s="21"/>
      <c r="H100" s="21"/>
      <c r="I100" s="21">
        <f>L132+O132</f>
        <v>118</v>
      </c>
      <c r="J100" s="16"/>
      <c r="K100" s="16"/>
      <c r="L100" s="16"/>
      <c r="M100" s="16"/>
      <c r="N100" s="16"/>
      <c r="O100" s="16"/>
    </row>
    <row r="101" spans="2:15" ht="12.75">
      <c r="B101" t="s">
        <v>35</v>
      </c>
      <c r="D101" s="16"/>
      <c r="E101" s="60">
        <f>SUM(E98:E100)</f>
        <v>1</v>
      </c>
      <c r="F101" s="21" t="s">
        <v>2</v>
      </c>
      <c r="G101" s="21"/>
      <c r="H101" s="21"/>
      <c r="I101" s="21">
        <f>SUM(I98:I100)</f>
        <v>696</v>
      </c>
      <c r="J101" s="16"/>
      <c r="K101" s="16"/>
      <c r="L101" s="16"/>
      <c r="M101" s="16"/>
      <c r="N101" s="16"/>
      <c r="O101" s="16"/>
    </row>
    <row r="102" ht="12.75">
      <c r="B102" t="s">
        <v>168</v>
      </c>
    </row>
    <row r="103" spans="1:16" ht="12.75" customHeight="1">
      <c r="A103" s="130" t="s">
        <v>24</v>
      </c>
      <c r="B103" s="131" t="s">
        <v>3</v>
      </c>
      <c r="C103" s="131" t="s">
        <v>138</v>
      </c>
      <c r="D103" s="131"/>
      <c r="E103" s="131"/>
      <c r="F103" s="141" t="s">
        <v>4</v>
      </c>
      <c r="G103" s="142"/>
      <c r="H103" s="143"/>
      <c r="I103" s="144" t="s">
        <v>5</v>
      </c>
      <c r="J103" s="145"/>
      <c r="K103" s="145"/>
      <c r="L103" s="145"/>
      <c r="M103" s="145"/>
      <c r="N103" s="145"/>
      <c r="O103" s="146"/>
      <c r="P103" s="147" t="s">
        <v>6</v>
      </c>
    </row>
    <row r="104" spans="1:16" s="1" customFormat="1" ht="12.75">
      <c r="A104" s="130"/>
      <c r="B104" s="132"/>
      <c r="C104" s="150" t="s">
        <v>7</v>
      </c>
      <c r="D104" s="139" t="s">
        <v>139</v>
      </c>
      <c r="E104" s="139" t="s">
        <v>140</v>
      </c>
      <c r="F104" s="150" t="s">
        <v>67</v>
      </c>
      <c r="G104" s="150" t="s">
        <v>146</v>
      </c>
      <c r="H104" s="150" t="s">
        <v>147</v>
      </c>
      <c r="I104" s="139" t="s">
        <v>143</v>
      </c>
      <c r="J104" s="135" t="s">
        <v>146</v>
      </c>
      <c r="K104" s="136"/>
      <c r="L104" s="137"/>
      <c r="M104" s="135" t="s">
        <v>147</v>
      </c>
      <c r="N104" s="136"/>
      <c r="O104" s="137"/>
      <c r="P104" s="148"/>
    </row>
    <row r="105" spans="1:16" s="1" customFormat="1" ht="12.75">
      <c r="A105" s="130"/>
      <c r="B105" s="133"/>
      <c r="C105" s="151"/>
      <c r="D105" s="140"/>
      <c r="E105" s="140"/>
      <c r="F105" s="151"/>
      <c r="G105" s="151"/>
      <c r="H105" s="151"/>
      <c r="I105" s="140"/>
      <c r="J105" s="70" t="s">
        <v>8</v>
      </c>
      <c r="K105" s="71" t="s">
        <v>9</v>
      </c>
      <c r="L105" s="71" t="s">
        <v>10</v>
      </c>
      <c r="M105" s="71" t="s">
        <v>8</v>
      </c>
      <c r="N105" s="71" t="s">
        <v>9</v>
      </c>
      <c r="O105" s="71" t="s">
        <v>10</v>
      </c>
      <c r="P105" s="149"/>
    </row>
    <row r="106" spans="1:16" s="25" customFormat="1" ht="12.75">
      <c r="A106" s="118">
        <f>A105+1</f>
        <v>1</v>
      </c>
      <c r="B106" s="43" t="s">
        <v>47</v>
      </c>
      <c r="C106" s="42">
        <v>5</v>
      </c>
      <c r="D106" s="42">
        <v>5</v>
      </c>
      <c r="E106" s="42"/>
      <c r="F106" s="23">
        <f>G106+H106</f>
        <v>3</v>
      </c>
      <c r="G106" s="42">
        <v>3</v>
      </c>
      <c r="H106" s="42"/>
      <c r="I106" s="42">
        <v>30</v>
      </c>
      <c r="J106" s="23">
        <v>15</v>
      </c>
      <c r="K106" s="23">
        <v>15</v>
      </c>
      <c r="L106" s="23">
        <v>0</v>
      </c>
      <c r="M106" s="23">
        <v>0</v>
      </c>
      <c r="N106" s="23">
        <v>0</v>
      </c>
      <c r="O106" s="23">
        <v>0</v>
      </c>
      <c r="P106" s="22"/>
    </row>
    <row r="107" spans="1:16" s="25" customFormat="1" ht="12.75">
      <c r="A107" s="118">
        <v>2</v>
      </c>
      <c r="B107" s="22" t="s">
        <v>51</v>
      </c>
      <c r="C107" s="42">
        <v>5</v>
      </c>
      <c r="D107" s="42">
        <v>5</v>
      </c>
      <c r="E107" s="42"/>
      <c r="F107" s="23">
        <f aca="true" t="shared" si="16" ref="F107:F123">G107+H107</f>
        <v>3</v>
      </c>
      <c r="G107" s="42">
        <v>3</v>
      </c>
      <c r="H107" s="42"/>
      <c r="I107" s="42">
        <v>30</v>
      </c>
      <c r="J107" s="23">
        <v>15</v>
      </c>
      <c r="K107" s="23">
        <v>15</v>
      </c>
      <c r="L107" s="23">
        <v>0</v>
      </c>
      <c r="M107" s="23">
        <v>0</v>
      </c>
      <c r="N107" s="23">
        <v>0</v>
      </c>
      <c r="O107" s="23">
        <v>0</v>
      </c>
      <c r="P107" s="22"/>
    </row>
    <row r="108" spans="1:16" s="25" customFormat="1" ht="12.75">
      <c r="A108" s="118">
        <v>3</v>
      </c>
      <c r="B108" s="22" t="s">
        <v>52</v>
      </c>
      <c r="C108" s="23"/>
      <c r="D108" s="42">
        <v>5</v>
      </c>
      <c r="E108" s="23"/>
      <c r="F108" s="23">
        <f t="shared" si="16"/>
        <v>3</v>
      </c>
      <c r="G108" s="23">
        <v>3</v>
      </c>
      <c r="H108" s="23"/>
      <c r="I108" s="23">
        <v>30</v>
      </c>
      <c r="J108" s="23">
        <v>15</v>
      </c>
      <c r="K108" s="23">
        <v>15</v>
      </c>
      <c r="L108" s="23">
        <v>0</v>
      </c>
      <c r="M108" s="23">
        <v>0</v>
      </c>
      <c r="N108" s="23">
        <v>0</v>
      </c>
      <c r="O108" s="23">
        <v>0</v>
      </c>
      <c r="P108" s="22"/>
    </row>
    <row r="109" spans="1:16" s="25" customFormat="1" ht="12.75">
      <c r="A109" s="118">
        <v>4</v>
      </c>
      <c r="B109" s="22" t="s">
        <v>53</v>
      </c>
      <c r="C109" s="23"/>
      <c r="D109" s="23">
        <v>6</v>
      </c>
      <c r="E109" s="23"/>
      <c r="F109" s="23">
        <f t="shared" si="16"/>
        <v>3</v>
      </c>
      <c r="G109" s="23"/>
      <c r="H109" s="23">
        <v>3</v>
      </c>
      <c r="I109" s="23">
        <v>30</v>
      </c>
      <c r="J109" s="23">
        <v>0</v>
      </c>
      <c r="K109" s="23">
        <v>0</v>
      </c>
      <c r="L109" s="23">
        <v>0</v>
      </c>
      <c r="M109" s="23">
        <v>15</v>
      </c>
      <c r="N109" s="23">
        <v>15</v>
      </c>
      <c r="O109" s="23">
        <v>0</v>
      </c>
      <c r="P109" s="22"/>
    </row>
    <row r="110" spans="1:16" s="25" customFormat="1" ht="12.75">
      <c r="A110" s="118">
        <v>5</v>
      </c>
      <c r="B110" s="22" t="s">
        <v>28</v>
      </c>
      <c r="C110" s="23"/>
      <c r="D110" s="23">
        <v>6</v>
      </c>
      <c r="E110" s="23"/>
      <c r="F110" s="23">
        <f t="shared" si="16"/>
        <v>3</v>
      </c>
      <c r="G110" s="23"/>
      <c r="H110" s="23">
        <v>3</v>
      </c>
      <c r="I110" s="23">
        <v>30</v>
      </c>
      <c r="J110" s="23">
        <v>0</v>
      </c>
      <c r="K110" s="23">
        <v>0</v>
      </c>
      <c r="L110" s="23">
        <v>0</v>
      </c>
      <c r="M110" s="23">
        <v>15</v>
      </c>
      <c r="N110" s="23">
        <v>0</v>
      </c>
      <c r="O110" s="23">
        <v>15</v>
      </c>
      <c r="P110" s="22"/>
    </row>
    <row r="111" spans="1:16" s="25" customFormat="1" ht="12.75">
      <c r="A111" s="118">
        <v>6</v>
      </c>
      <c r="B111" s="22" t="s">
        <v>128</v>
      </c>
      <c r="C111" s="23"/>
      <c r="D111" s="23">
        <v>6</v>
      </c>
      <c r="E111" s="23"/>
      <c r="F111" s="23">
        <f t="shared" si="16"/>
        <v>4</v>
      </c>
      <c r="G111" s="23"/>
      <c r="H111" s="23">
        <v>4</v>
      </c>
      <c r="I111" s="23">
        <v>40</v>
      </c>
      <c r="J111" s="24">
        <v>0</v>
      </c>
      <c r="K111" s="24">
        <v>0</v>
      </c>
      <c r="L111" s="24">
        <v>0</v>
      </c>
      <c r="M111" s="24">
        <v>10</v>
      </c>
      <c r="N111" s="24">
        <v>0</v>
      </c>
      <c r="O111" s="24">
        <v>30</v>
      </c>
      <c r="P111" s="22"/>
    </row>
    <row r="112" spans="1:16" s="1" customFormat="1" ht="12.75">
      <c r="A112" s="71">
        <v>7</v>
      </c>
      <c r="B112" s="3" t="s">
        <v>25</v>
      </c>
      <c r="C112" s="4"/>
      <c r="D112" s="4">
        <v>5</v>
      </c>
      <c r="E112" s="4"/>
      <c r="F112" s="18">
        <f t="shared" si="16"/>
        <v>2</v>
      </c>
      <c r="G112" s="4">
        <v>2</v>
      </c>
      <c r="H112" s="4"/>
      <c r="I112" s="4">
        <v>28</v>
      </c>
      <c r="J112" s="2">
        <v>10</v>
      </c>
      <c r="K112" s="2">
        <v>0</v>
      </c>
      <c r="L112" s="2">
        <v>18</v>
      </c>
      <c r="M112" s="2">
        <v>0</v>
      </c>
      <c r="N112" s="2">
        <v>0</v>
      </c>
      <c r="O112" s="2">
        <v>0</v>
      </c>
      <c r="P112" s="3"/>
    </row>
    <row r="113" spans="1:16" s="1" customFormat="1" ht="12.75">
      <c r="A113" s="71">
        <v>8</v>
      </c>
      <c r="B113" s="3" t="s">
        <v>62</v>
      </c>
      <c r="C113" s="2"/>
      <c r="D113" s="4">
        <v>5</v>
      </c>
      <c r="E113" s="2"/>
      <c r="F113" s="18">
        <f t="shared" si="16"/>
        <v>1</v>
      </c>
      <c r="G113" s="2">
        <v>1</v>
      </c>
      <c r="H113" s="2"/>
      <c r="I113" s="2">
        <v>13</v>
      </c>
      <c r="J113" s="2">
        <v>3</v>
      </c>
      <c r="K113" s="2">
        <v>10</v>
      </c>
      <c r="L113" s="2">
        <v>0</v>
      </c>
      <c r="M113" s="2">
        <v>0</v>
      </c>
      <c r="N113" s="2">
        <v>0</v>
      </c>
      <c r="O113" s="2">
        <v>0</v>
      </c>
      <c r="P113" s="3"/>
    </row>
    <row r="114" spans="1:16" s="1" customFormat="1" ht="12.75">
      <c r="A114" s="71">
        <v>9</v>
      </c>
      <c r="B114" s="3" t="s">
        <v>58</v>
      </c>
      <c r="C114" s="2"/>
      <c r="D114" s="2">
        <v>5</v>
      </c>
      <c r="E114" s="2"/>
      <c r="F114" s="18">
        <f t="shared" si="16"/>
        <v>1</v>
      </c>
      <c r="G114" s="2">
        <v>1</v>
      </c>
      <c r="H114" s="2"/>
      <c r="I114" s="2">
        <v>12</v>
      </c>
      <c r="J114" s="5">
        <v>12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3"/>
    </row>
    <row r="115" spans="1:16" s="1" customFormat="1" ht="12.75">
      <c r="A115" s="71">
        <f>A114+1</f>
        <v>10</v>
      </c>
      <c r="B115" s="3" t="s">
        <v>59</v>
      </c>
      <c r="C115" s="2"/>
      <c r="D115" s="4">
        <v>5</v>
      </c>
      <c r="E115" s="2"/>
      <c r="F115" s="18">
        <f t="shared" si="16"/>
        <v>1</v>
      </c>
      <c r="G115" s="2">
        <v>1</v>
      </c>
      <c r="H115" s="2"/>
      <c r="I115" s="2">
        <v>25</v>
      </c>
      <c r="J115" s="2">
        <v>13</v>
      </c>
      <c r="K115" s="2">
        <v>12</v>
      </c>
      <c r="L115" s="2">
        <v>0</v>
      </c>
      <c r="M115" s="2">
        <v>0</v>
      </c>
      <c r="N115" s="2">
        <v>0</v>
      </c>
      <c r="O115" s="2">
        <v>0</v>
      </c>
      <c r="P115" s="3"/>
    </row>
    <row r="116" spans="1:16" s="1" customFormat="1" ht="12.75">
      <c r="A116" s="71">
        <f>A115+1</f>
        <v>11</v>
      </c>
      <c r="B116" s="6" t="s">
        <v>21</v>
      </c>
      <c r="C116" s="7"/>
      <c r="D116" s="8"/>
      <c r="E116" s="7" t="s">
        <v>125</v>
      </c>
      <c r="F116" s="18">
        <f t="shared" si="16"/>
        <v>10</v>
      </c>
      <c r="G116" s="2">
        <v>0</v>
      </c>
      <c r="H116" s="2">
        <v>10</v>
      </c>
      <c r="I116" s="2">
        <v>45</v>
      </c>
      <c r="J116" s="2">
        <v>0</v>
      </c>
      <c r="K116" s="2">
        <v>15</v>
      </c>
      <c r="L116" s="2">
        <v>0</v>
      </c>
      <c r="M116" s="2">
        <v>0</v>
      </c>
      <c r="N116" s="2">
        <v>30</v>
      </c>
      <c r="O116" s="2">
        <v>0</v>
      </c>
      <c r="P116" s="3"/>
    </row>
    <row r="117" spans="1:16" s="1" customFormat="1" ht="12.75">
      <c r="A117" s="71">
        <f>A116+1</f>
        <v>12</v>
      </c>
      <c r="B117" s="6" t="s">
        <v>48</v>
      </c>
      <c r="C117" s="7"/>
      <c r="D117" s="8">
        <v>5</v>
      </c>
      <c r="E117" s="7"/>
      <c r="F117" s="18">
        <f t="shared" si="16"/>
        <v>1</v>
      </c>
      <c r="G117" s="2">
        <v>1</v>
      </c>
      <c r="H117" s="2"/>
      <c r="I117" s="2">
        <v>15</v>
      </c>
      <c r="J117" s="2">
        <v>15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s="1" customFormat="1" ht="12.75">
      <c r="A118" s="71">
        <f>A117+1</f>
        <v>13</v>
      </c>
      <c r="B118" s="6" t="s">
        <v>49</v>
      </c>
      <c r="C118" s="7">
        <v>5</v>
      </c>
      <c r="D118" s="8">
        <v>5</v>
      </c>
      <c r="E118" s="7"/>
      <c r="F118" s="18">
        <f t="shared" si="16"/>
        <v>1</v>
      </c>
      <c r="G118" s="7">
        <v>1</v>
      </c>
      <c r="H118" s="7"/>
      <c r="I118" s="7">
        <v>28</v>
      </c>
      <c r="J118" s="5">
        <v>18</v>
      </c>
      <c r="K118" s="5">
        <v>10</v>
      </c>
      <c r="L118" s="5">
        <v>0</v>
      </c>
      <c r="M118" s="5">
        <v>0</v>
      </c>
      <c r="N118" s="5">
        <v>0</v>
      </c>
      <c r="O118" s="5">
        <v>0</v>
      </c>
      <c r="P118" s="6"/>
    </row>
    <row r="119" spans="1:16" s="1" customFormat="1" ht="12.75">
      <c r="A119" s="71">
        <f>A118+1</f>
        <v>14</v>
      </c>
      <c r="B119" s="3" t="s">
        <v>57</v>
      </c>
      <c r="C119" s="2"/>
      <c r="D119" s="4">
        <v>5</v>
      </c>
      <c r="E119" s="2"/>
      <c r="F119" s="18">
        <f t="shared" si="16"/>
        <v>2</v>
      </c>
      <c r="G119" s="2">
        <v>2</v>
      </c>
      <c r="H119" s="2"/>
      <c r="I119" s="2">
        <v>30</v>
      </c>
      <c r="J119" s="2">
        <v>15</v>
      </c>
      <c r="K119" s="2">
        <v>0</v>
      </c>
      <c r="L119" s="2">
        <v>15</v>
      </c>
      <c r="M119" s="2">
        <v>0</v>
      </c>
      <c r="N119" s="2">
        <v>0</v>
      </c>
      <c r="O119" s="2">
        <v>0</v>
      </c>
      <c r="P119" s="3"/>
    </row>
    <row r="120" spans="1:16" s="1" customFormat="1" ht="12.75">
      <c r="A120" s="71">
        <v>15</v>
      </c>
      <c r="B120" s="3" t="s">
        <v>54</v>
      </c>
      <c r="C120" s="2">
        <v>6</v>
      </c>
      <c r="D120" s="2">
        <v>6</v>
      </c>
      <c r="E120" s="2"/>
      <c r="F120" s="18">
        <f t="shared" si="16"/>
        <v>2</v>
      </c>
      <c r="G120" s="2"/>
      <c r="H120" s="2">
        <v>2</v>
      </c>
      <c r="I120" s="2">
        <v>25</v>
      </c>
      <c r="J120" s="2">
        <v>0</v>
      </c>
      <c r="K120" s="2">
        <v>0</v>
      </c>
      <c r="L120" s="2">
        <v>0</v>
      </c>
      <c r="M120" s="2">
        <v>13</v>
      </c>
      <c r="N120" s="2">
        <v>12</v>
      </c>
      <c r="O120" s="2">
        <v>0</v>
      </c>
      <c r="P120" s="3"/>
    </row>
    <row r="121" spans="1:16" s="1" customFormat="1" ht="12.75">
      <c r="A121" s="71">
        <v>16</v>
      </c>
      <c r="B121" s="3" t="s">
        <v>26</v>
      </c>
      <c r="C121" s="2">
        <v>6</v>
      </c>
      <c r="D121" s="2">
        <v>6</v>
      </c>
      <c r="E121" s="2"/>
      <c r="F121" s="18">
        <f t="shared" si="16"/>
        <v>1</v>
      </c>
      <c r="G121" s="2"/>
      <c r="H121" s="2">
        <v>1</v>
      </c>
      <c r="I121" s="2">
        <v>30</v>
      </c>
      <c r="J121" s="2">
        <v>0</v>
      </c>
      <c r="K121" s="2">
        <v>0</v>
      </c>
      <c r="L121" s="2">
        <v>0</v>
      </c>
      <c r="M121" s="2">
        <v>15</v>
      </c>
      <c r="N121" s="2">
        <v>15</v>
      </c>
      <c r="O121" s="2">
        <v>0</v>
      </c>
      <c r="P121" s="9"/>
    </row>
    <row r="122" spans="1:16" s="1" customFormat="1" ht="12.75">
      <c r="A122" s="71">
        <v>17</v>
      </c>
      <c r="B122" s="3" t="s">
        <v>55</v>
      </c>
      <c r="C122" s="4"/>
      <c r="D122" s="4">
        <v>6</v>
      </c>
      <c r="E122" s="4"/>
      <c r="F122" s="18">
        <f t="shared" si="16"/>
        <v>1</v>
      </c>
      <c r="G122" s="4"/>
      <c r="H122" s="4">
        <v>1</v>
      </c>
      <c r="I122" s="4">
        <v>15</v>
      </c>
      <c r="J122" s="2">
        <v>0</v>
      </c>
      <c r="K122" s="2">
        <v>0</v>
      </c>
      <c r="L122" s="2">
        <v>0</v>
      </c>
      <c r="M122" s="2">
        <v>15</v>
      </c>
      <c r="N122" s="2">
        <v>0</v>
      </c>
      <c r="O122" s="2">
        <v>0</v>
      </c>
      <c r="P122" s="3"/>
    </row>
    <row r="123" spans="1:16" s="126" customFormat="1" ht="25.5">
      <c r="A123" s="71">
        <v>18</v>
      </c>
      <c r="B123" s="127" t="s">
        <v>56</v>
      </c>
      <c r="C123" s="71">
        <v>6</v>
      </c>
      <c r="D123" s="71"/>
      <c r="E123" s="71"/>
      <c r="F123" s="106">
        <f t="shared" si="16"/>
        <v>1</v>
      </c>
      <c r="G123" s="71"/>
      <c r="H123" s="71">
        <v>1</v>
      </c>
      <c r="I123" s="71">
        <v>15</v>
      </c>
      <c r="J123" s="113">
        <v>0</v>
      </c>
      <c r="K123" s="113">
        <v>0</v>
      </c>
      <c r="L123" s="113">
        <v>0</v>
      </c>
      <c r="M123" s="113">
        <v>15</v>
      </c>
      <c r="N123" s="113">
        <v>0</v>
      </c>
      <c r="O123" s="113">
        <v>0</v>
      </c>
      <c r="P123" s="71"/>
    </row>
    <row r="124" spans="1:16" s="16" customFormat="1" ht="12.75">
      <c r="A124" s="121"/>
      <c r="B124" s="111" t="s">
        <v>69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2"/>
    </row>
    <row r="125" spans="1:16" s="114" customFormat="1" ht="25.5">
      <c r="A125" s="71">
        <v>19</v>
      </c>
      <c r="B125" s="56" t="s">
        <v>104</v>
      </c>
      <c r="C125" s="71"/>
      <c r="D125" s="71">
        <v>5</v>
      </c>
      <c r="E125" s="71"/>
      <c r="F125" s="71">
        <f>G125+H125</f>
        <v>2</v>
      </c>
      <c r="G125" s="71">
        <v>2</v>
      </c>
      <c r="H125" s="71"/>
      <c r="I125" s="71">
        <v>30</v>
      </c>
      <c r="J125" s="71">
        <v>15</v>
      </c>
      <c r="K125" s="71">
        <v>15</v>
      </c>
      <c r="L125" s="71">
        <v>0</v>
      </c>
      <c r="M125" s="71">
        <v>0</v>
      </c>
      <c r="N125" s="71">
        <v>0</v>
      </c>
      <c r="O125" s="71">
        <v>0</v>
      </c>
      <c r="P125" s="110"/>
    </row>
    <row r="126" spans="1:16" s="1" customFormat="1" ht="12.75">
      <c r="A126" s="71">
        <v>20</v>
      </c>
      <c r="B126" s="3" t="s">
        <v>105</v>
      </c>
      <c r="C126" s="2">
        <v>5</v>
      </c>
      <c r="D126" s="2">
        <v>5</v>
      </c>
      <c r="E126" s="2"/>
      <c r="F126" s="2">
        <f aca="true" t="shared" si="17" ref="F126:F131">G126+H126</f>
        <v>4</v>
      </c>
      <c r="G126" s="2">
        <v>4</v>
      </c>
      <c r="H126" s="2"/>
      <c r="I126" s="2">
        <v>45</v>
      </c>
      <c r="J126" s="2">
        <v>15</v>
      </c>
      <c r="K126" s="2">
        <v>15</v>
      </c>
      <c r="L126" s="2">
        <v>15</v>
      </c>
      <c r="M126" s="2">
        <v>0</v>
      </c>
      <c r="N126" s="2">
        <v>0</v>
      </c>
      <c r="O126" s="2">
        <v>0</v>
      </c>
      <c r="P126" s="3"/>
    </row>
    <row r="127" spans="1:16" s="1" customFormat="1" ht="12.75">
      <c r="A127" s="71">
        <v>21</v>
      </c>
      <c r="B127" s="3" t="s">
        <v>106</v>
      </c>
      <c r="C127" s="2"/>
      <c r="D127" s="2">
        <v>5</v>
      </c>
      <c r="E127" s="2"/>
      <c r="F127" s="2">
        <f t="shared" si="17"/>
        <v>2</v>
      </c>
      <c r="G127" s="2">
        <v>2</v>
      </c>
      <c r="H127" s="2"/>
      <c r="I127" s="2">
        <v>30</v>
      </c>
      <c r="J127" s="2">
        <v>15</v>
      </c>
      <c r="K127" s="2">
        <v>0</v>
      </c>
      <c r="L127" s="2">
        <v>15</v>
      </c>
      <c r="M127" s="2">
        <v>0</v>
      </c>
      <c r="N127" s="2">
        <v>0</v>
      </c>
      <c r="O127" s="2">
        <v>0</v>
      </c>
      <c r="P127" s="3"/>
    </row>
    <row r="128" spans="1:16" s="1" customFormat="1" ht="12.75">
      <c r="A128" s="71">
        <v>22</v>
      </c>
      <c r="B128" s="3" t="s">
        <v>107</v>
      </c>
      <c r="C128" s="2"/>
      <c r="D128" s="2">
        <v>5</v>
      </c>
      <c r="E128" s="2"/>
      <c r="F128" s="2">
        <f t="shared" si="17"/>
        <v>3</v>
      </c>
      <c r="G128" s="2">
        <v>3</v>
      </c>
      <c r="H128" s="2"/>
      <c r="I128" s="2">
        <v>45</v>
      </c>
      <c r="J128" s="2">
        <v>0</v>
      </c>
      <c r="K128" s="2">
        <v>35</v>
      </c>
      <c r="L128" s="2">
        <v>10</v>
      </c>
      <c r="M128" s="2">
        <v>0</v>
      </c>
      <c r="N128" s="2">
        <v>0</v>
      </c>
      <c r="O128" s="2">
        <v>0</v>
      </c>
      <c r="P128" s="3"/>
    </row>
    <row r="129" spans="1:16" s="1" customFormat="1" ht="12.75">
      <c r="A129" s="71">
        <v>23</v>
      </c>
      <c r="B129" s="3" t="s">
        <v>108</v>
      </c>
      <c r="C129" s="2"/>
      <c r="D129" s="2">
        <v>6</v>
      </c>
      <c r="E129" s="2"/>
      <c r="F129" s="2">
        <f t="shared" si="17"/>
        <v>2</v>
      </c>
      <c r="G129" s="2"/>
      <c r="H129" s="2">
        <v>2</v>
      </c>
      <c r="I129" s="2">
        <v>30</v>
      </c>
      <c r="J129" s="2">
        <v>0</v>
      </c>
      <c r="K129" s="2">
        <v>0</v>
      </c>
      <c r="L129" s="2">
        <v>0</v>
      </c>
      <c r="M129" s="2">
        <v>15</v>
      </c>
      <c r="N129" s="2">
        <v>15</v>
      </c>
      <c r="O129" s="2">
        <v>0</v>
      </c>
      <c r="P129" s="3"/>
    </row>
    <row r="130" spans="1:16" s="1" customFormat="1" ht="12.75">
      <c r="A130" s="71">
        <v>24</v>
      </c>
      <c r="B130" s="3" t="s">
        <v>109</v>
      </c>
      <c r="C130" s="2">
        <v>6</v>
      </c>
      <c r="D130" s="2">
        <v>6</v>
      </c>
      <c r="E130" s="2"/>
      <c r="F130" s="2">
        <f t="shared" si="17"/>
        <v>3</v>
      </c>
      <c r="G130" s="2"/>
      <c r="H130" s="2">
        <v>3</v>
      </c>
      <c r="I130" s="2">
        <v>30</v>
      </c>
      <c r="J130" s="2">
        <v>0</v>
      </c>
      <c r="K130" s="2">
        <v>0</v>
      </c>
      <c r="L130" s="2">
        <v>0</v>
      </c>
      <c r="M130" s="2">
        <v>15</v>
      </c>
      <c r="N130" s="2">
        <v>15</v>
      </c>
      <c r="O130" s="2">
        <v>0</v>
      </c>
      <c r="P130" s="3"/>
    </row>
    <row r="131" spans="1:16" s="1" customFormat="1" ht="12.75">
      <c r="A131" s="71">
        <v>25</v>
      </c>
      <c r="B131" s="3" t="s">
        <v>50</v>
      </c>
      <c r="C131" s="2"/>
      <c r="D131" s="2">
        <v>6</v>
      </c>
      <c r="E131" s="2"/>
      <c r="F131" s="2">
        <f t="shared" si="17"/>
        <v>1</v>
      </c>
      <c r="G131" s="2"/>
      <c r="H131" s="2">
        <v>1</v>
      </c>
      <c r="I131" s="2">
        <v>15</v>
      </c>
      <c r="J131" s="2">
        <v>0</v>
      </c>
      <c r="K131" s="2">
        <v>0</v>
      </c>
      <c r="L131" s="2">
        <v>0</v>
      </c>
      <c r="M131" s="2">
        <v>15</v>
      </c>
      <c r="N131" s="2">
        <v>0</v>
      </c>
      <c r="O131" s="2">
        <v>0</v>
      </c>
      <c r="P131" s="3"/>
    </row>
    <row r="132" spans="1:16" s="14" customFormat="1" ht="12.75">
      <c r="A132" s="12"/>
      <c r="B132" s="12" t="s">
        <v>17</v>
      </c>
      <c r="C132" s="13">
        <f>COUNT(C106:C131)</f>
        <v>8</v>
      </c>
      <c r="D132" s="12"/>
      <c r="E132" s="12"/>
      <c r="F132" s="13">
        <f aca="true" t="shared" si="18" ref="F132:O132">SUM(F106:F131)</f>
        <v>60</v>
      </c>
      <c r="G132" s="13">
        <f t="shared" si="18"/>
        <v>29</v>
      </c>
      <c r="H132" s="13">
        <f t="shared" si="18"/>
        <v>31</v>
      </c>
      <c r="I132" s="13">
        <f t="shared" si="18"/>
        <v>696</v>
      </c>
      <c r="J132" s="13">
        <f t="shared" si="18"/>
        <v>176</v>
      </c>
      <c r="K132" s="13">
        <f t="shared" si="18"/>
        <v>157</v>
      </c>
      <c r="L132" s="13">
        <f t="shared" si="18"/>
        <v>73</v>
      </c>
      <c r="M132" s="13">
        <f t="shared" si="18"/>
        <v>143</v>
      </c>
      <c r="N132" s="13">
        <f t="shared" si="18"/>
        <v>102</v>
      </c>
      <c r="O132" s="13">
        <f t="shared" si="18"/>
        <v>45</v>
      </c>
      <c r="P132" s="12"/>
    </row>
    <row r="133" spans="2:16" s="16" customFormat="1" ht="12.75">
      <c r="B133" s="16" t="s">
        <v>60</v>
      </c>
      <c r="J133" s="138">
        <f>SUM(J132:L132)</f>
        <v>406</v>
      </c>
      <c r="K133" s="138"/>
      <c r="L133" s="138"/>
      <c r="M133" s="138">
        <f>SUM(M132:O132)</f>
        <v>290</v>
      </c>
      <c r="N133" s="138"/>
      <c r="O133" s="138"/>
      <c r="P133" s="15"/>
    </row>
    <row r="134" spans="2:16" s="16" customFormat="1" ht="12.75">
      <c r="B134" s="10" t="s">
        <v>127</v>
      </c>
      <c r="J134" s="58"/>
      <c r="K134" s="58"/>
      <c r="L134" s="58"/>
      <c r="M134" s="58"/>
      <c r="N134" s="58"/>
      <c r="O134" s="58"/>
      <c r="P134" s="15"/>
    </row>
    <row r="135" spans="2:8" ht="12.75">
      <c r="B135" s="87" t="s">
        <v>148</v>
      </c>
      <c r="C135" s="86"/>
      <c r="D135" s="86"/>
      <c r="E135" s="86"/>
      <c r="F135" s="89">
        <f>SUM(F106:F123)</f>
        <v>43</v>
      </c>
      <c r="G135" s="89">
        <f>SUM(G106:G123)</f>
        <v>18</v>
      </c>
      <c r="H135" s="89">
        <f>SUM(H106:H123)</f>
        <v>25</v>
      </c>
    </row>
    <row r="136" spans="1:16" ht="12.75">
      <c r="A136" s="1"/>
      <c r="B136" s="87" t="s">
        <v>150</v>
      </c>
      <c r="C136" s="86"/>
      <c r="D136" s="86"/>
      <c r="E136" s="86"/>
      <c r="F136" s="89">
        <f>SUM(F125:F131)</f>
        <v>17</v>
      </c>
      <c r="G136" s="89">
        <f>SUM(G125:G131)</f>
        <v>11</v>
      </c>
      <c r="H136" s="89">
        <f>SUM(H125:H131)</f>
        <v>6</v>
      </c>
      <c r="I136" s="69"/>
      <c r="J136" s="69"/>
      <c r="K136" s="59"/>
      <c r="L136" s="59"/>
      <c r="M136" s="59"/>
      <c r="N136" s="59"/>
      <c r="O136" s="11"/>
      <c r="P136" s="10"/>
    </row>
    <row r="137" spans="1:16" ht="12.75">
      <c r="A137" s="1"/>
      <c r="B137" s="1"/>
      <c r="C137" s="86"/>
      <c r="D137" s="86"/>
      <c r="E137" s="86"/>
      <c r="F137" s="14"/>
      <c r="G137" s="14">
        <f>SUM(G135:G136)</f>
        <v>29</v>
      </c>
      <c r="H137" s="14">
        <f>SUM(H135:H136)</f>
        <v>31</v>
      </c>
      <c r="I137" s="66"/>
      <c r="J137" s="66"/>
      <c r="K137" s="59"/>
      <c r="L137" s="59"/>
      <c r="M137" s="59"/>
      <c r="N137" s="59"/>
      <c r="O137" s="11"/>
      <c r="P137" s="10"/>
    </row>
    <row r="138" spans="2:5" ht="12.75">
      <c r="B138" s="128" t="s">
        <v>63</v>
      </c>
      <c r="C138" s="129"/>
      <c r="D138" s="129"/>
      <c r="E138" s="129"/>
    </row>
    <row r="139" spans="2:15" s="26" customFormat="1" ht="12.75">
      <c r="B139" s="26" t="s">
        <v>65</v>
      </c>
      <c r="F139" s="26">
        <f>SUM(F106:F111)</f>
        <v>19</v>
      </c>
      <c r="I139" s="26">
        <f>SUM(I106:I111)</f>
        <v>190</v>
      </c>
      <c r="J139" s="26">
        <f aca="true" t="shared" si="19" ref="J139:O139">SUM(J106:J111)</f>
        <v>45</v>
      </c>
      <c r="K139" s="26">
        <f t="shared" si="19"/>
        <v>45</v>
      </c>
      <c r="L139" s="26">
        <f t="shared" si="19"/>
        <v>0</v>
      </c>
      <c r="M139" s="26">
        <f t="shared" si="19"/>
        <v>40</v>
      </c>
      <c r="N139" s="26">
        <f t="shared" si="19"/>
        <v>15</v>
      </c>
      <c r="O139" s="26">
        <f t="shared" si="19"/>
        <v>45</v>
      </c>
    </row>
    <row r="140" s="26" customFormat="1" ht="12.75"/>
    <row r="141" s="26" customFormat="1" ht="12.75"/>
    <row r="142" s="26" customFormat="1" ht="12.75"/>
    <row r="143" spans="2:6" s="26" customFormat="1" ht="12.75">
      <c r="B143" s="90" t="s">
        <v>137</v>
      </c>
      <c r="C143" s="14"/>
      <c r="D143" s="14"/>
      <c r="E143" s="14"/>
      <c r="F143" s="14">
        <f>F144+F145</f>
        <v>180</v>
      </c>
    </row>
    <row r="144" spans="2:6" s="26" customFormat="1" ht="12.75">
      <c r="B144" s="85" t="s">
        <v>151</v>
      </c>
      <c r="C144" s="14"/>
      <c r="D144" s="14"/>
      <c r="E144" s="14"/>
      <c r="F144" s="14">
        <f>F28+F84+F135</f>
        <v>145</v>
      </c>
    </row>
    <row r="145" spans="2:6" s="26" customFormat="1" ht="12.75">
      <c r="B145" s="85" t="s">
        <v>152</v>
      </c>
      <c r="C145" s="14"/>
      <c r="D145" s="14"/>
      <c r="E145" s="14"/>
      <c r="F145" s="14">
        <f>F85+F136</f>
        <v>35</v>
      </c>
    </row>
    <row r="147" spans="2:4" ht="12.75">
      <c r="B147" t="s">
        <v>63</v>
      </c>
      <c r="D147" t="s">
        <v>117</v>
      </c>
    </row>
    <row r="148" spans="2:15" s="39" customFormat="1" ht="12.75">
      <c r="B148" s="39" t="s">
        <v>64</v>
      </c>
      <c r="D148" s="39">
        <v>300</v>
      </c>
      <c r="E148" s="39">
        <v>36</v>
      </c>
      <c r="F148" s="39">
        <f>+F32+F88</f>
        <v>48</v>
      </c>
      <c r="I148" s="39">
        <f aca="true" t="shared" si="20" ref="I148:O148">+I32+I88</f>
        <v>314</v>
      </c>
      <c r="J148" s="39">
        <f t="shared" si="20"/>
        <v>105</v>
      </c>
      <c r="K148" s="39">
        <f t="shared" si="20"/>
        <v>125</v>
      </c>
      <c r="L148" s="39">
        <f t="shared" si="20"/>
        <v>20</v>
      </c>
      <c r="M148" s="39">
        <f t="shared" si="20"/>
        <v>49</v>
      </c>
      <c r="N148" s="39">
        <f t="shared" si="20"/>
        <v>15</v>
      </c>
      <c r="O148" s="39">
        <f t="shared" si="20"/>
        <v>0</v>
      </c>
    </row>
    <row r="149" spans="2:15" s="26" customFormat="1" ht="12.75">
      <c r="B149" s="26" t="s">
        <v>65</v>
      </c>
      <c r="D149" s="26">
        <v>300</v>
      </c>
      <c r="E149" s="26">
        <v>36</v>
      </c>
      <c r="F149" s="26">
        <f>++F33+F89+F139</f>
        <v>35</v>
      </c>
      <c r="I149" s="26">
        <f aca="true" t="shared" si="21" ref="I149:O149">+I33+I89+I139</f>
        <v>300</v>
      </c>
      <c r="J149" s="26">
        <f t="shared" si="21"/>
        <v>60</v>
      </c>
      <c r="K149" s="26">
        <f t="shared" si="21"/>
        <v>60</v>
      </c>
      <c r="L149" s="26">
        <f t="shared" si="21"/>
        <v>0</v>
      </c>
      <c r="M149" s="26">
        <f t="shared" si="21"/>
        <v>80</v>
      </c>
      <c r="N149" s="26">
        <f t="shared" si="21"/>
        <v>30</v>
      </c>
      <c r="O149" s="26">
        <f t="shared" si="21"/>
        <v>70</v>
      </c>
    </row>
    <row r="150" spans="2:15" s="40" customFormat="1" ht="12.75">
      <c r="B150" s="40" t="s">
        <v>66</v>
      </c>
      <c r="D150" s="40">
        <v>60</v>
      </c>
      <c r="E150" s="40">
        <v>3</v>
      </c>
      <c r="F150" s="40">
        <f>+F34</f>
        <v>6</v>
      </c>
      <c r="I150" s="40">
        <f>+SUM(I34:I34)</f>
        <v>60</v>
      </c>
      <c r="J150" s="40">
        <f aca="true" t="shared" si="22" ref="J150:O150">+SUM(J34:J34)</f>
        <v>30</v>
      </c>
      <c r="K150" s="40">
        <f t="shared" si="22"/>
        <v>0</v>
      </c>
      <c r="L150" s="40">
        <f t="shared" si="22"/>
        <v>0</v>
      </c>
      <c r="M150" s="40">
        <f t="shared" si="22"/>
        <v>30</v>
      </c>
      <c r="N150" s="40">
        <f t="shared" si="22"/>
        <v>0</v>
      </c>
      <c r="O150" s="40">
        <f t="shared" si="22"/>
        <v>0</v>
      </c>
    </row>
    <row r="151" spans="2:15" s="40" customFormat="1" ht="12.75">
      <c r="B151" s="40" t="s">
        <v>14</v>
      </c>
      <c r="D151" s="40">
        <v>30</v>
      </c>
      <c r="E151" s="40">
        <v>2</v>
      </c>
      <c r="F151" s="40">
        <f>+F35</f>
        <v>2</v>
      </c>
      <c r="I151" s="40">
        <f>SUM(I35:I35)</f>
        <v>30</v>
      </c>
      <c r="J151" s="40">
        <f aca="true" t="shared" si="23" ref="J151:O151">SUM(J35:J35)</f>
        <v>0</v>
      </c>
      <c r="K151" s="40">
        <f t="shared" si="23"/>
        <v>0</v>
      </c>
      <c r="L151" s="40">
        <f t="shared" si="23"/>
        <v>30</v>
      </c>
      <c r="M151" s="40">
        <f t="shared" si="23"/>
        <v>0</v>
      </c>
      <c r="N151" s="40">
        <f t="shared" si="23"/>
        <v>0</v>
      </c>
      <c r="O151" s="40">
        <f t="shared" si="23"/>
        <v>0</v>
      </c>
    </row>
    <row r="152" spans="2:15" s="40" customFormat="1" ht="12.75">
      <c r="B152" s="40" t="s">
        <v>22</v>
      </c>
      <c r="D152" s="40">
        <v>0</v>
      </c>
      <c r="E152" s="40">
        <v>0</v>
      </c>
      <c r="F152" s="40">
        <f>+F90</f>
        <v>1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</row>
    <row r="153" spans="2:15" s="40" customFormat="1" ht="12.75">
      <c r="B153" s="40" t="s">
        <v>115</v>
      </c>
      <c r="D153" s="40">
        <v>120</v>
      </c>
      <c r="E153" s="40">
        <v>5</v>
      </c>
      <c r="F153" s="40">
        <f>+F36+F91</f>
        <v>7</v>
      </c>
      <c r="I153" s="40">
        <f aca="true" t="shared" si="24" ref="I153:O154">+I36+I91</f>
        <v>240</v>
      </c>
      <c r="J153" s="40">
        <f t="shared" si="24"/>
        <v>0</v>
      </c>
      <c r="K153" s="40">
        <f t="shared" si="24"/>
        <v>120</v>
      </c>
      <c r="L153" s="40">
        <f t="shared" si="24"/>
        <v>0</v>
      </c>
      <c r="M153" s="40">
        <f t="shared" si="24"/>
        <v>0</v>
      </c>
      <c r="N153" s="40">
        <f t="shared" si="24"/>
        <v>120</v>
      </c>
      <c r="O153" s="40">
        <f t="shared" si="24"/>
        <v>0</v>
      </c>
    </row>
    <row r="154" spans="2:15" ht="12.75">
      <c r="B154" s="40" t="s">
        <v>116</v>
      </c>
      <c r="D154" s="40">
        <v>60</v>
      </c>
      <c r="E154" s="40">
        <v>0</v>
      </c>
      <c r="F154" s="45">
        <f>+F37+F92</f>
        <v>0</v>
      </c>
      <c r="G154" s="45"/>
      <c r="H154" s="45"/>
      <c r="I154" s="45">
        <f t="shared" si="24"/>
        <v>60</v>
      </c>
      <c r="J154" s="45">
        <f t="shared" si="24"/>
        <v>0</v>
      </c>
      <c r="K154" s="45">
        <f t="shared" si="24"/>
        <v>30</v>
      </c>
      <c r="L154" s="45">
        <f t="shared" si="24"/>
        <v>0</v>
      </c>
      <c r="M154" s="45">
        <f t="shared" si="24"/>
        <v>0</v>
      </c>
      <c r="N154" s="45">
        <f t="shared" si="24"/>
        <v>30</v>
      </c>
      <c r="O154" s="45">
        <f t="shared" si="24"/>
        <v>0</v>
      </c>
    </row>
    <row r="155" spans="2:16" ht="12.75">
      <c r="B155" s="51" t="s">
        <v>67</v>
      </c>
      <c r="C155" s="50"/>
      <c r="D155" s="50">
        <f>+SUM(D148:D154)</f>
        <v>870</v>
      </c>
      <c r="E155" s="50">
        <f>+SUM(E148:E154)</f>
        <v>82</v>
      </c>
      <c r="F155" s="50">
        <f>+SUM(F148:F154)</f>
        <v>99</v>
      </c>
      <c r="G155" s="50"/>
      <c r="H155" s="50"/>
      <c r="I155" s="50">
        <f aca="true" t="shared" si="25" ref="I155:O155">+SUM(I148:I154)</f>
        <v>1004</v>
      </c>
      <c r="J155" s="50">
        <f t="shared" si="25"/>
        <v>195</v>
      </c>
      <c r="K155" s="50">
        <f t="shared" si="25"/>
        <v>335</v>
      </c>
      <c r="L155" s="50">
        <f t="shared" si="25"/>
        <v>50</v>
      </c>
      <c r="M155" s="50">
        <f t="shared" si="25"/>
        <v>159</v>
      </c>
      <c r="N155" s="50">
        <f t="shared" si="25"/>
        <v>195</v>
      </c>
      <c r="O155" s="50">
        <f t="shared" si="25"/>
        <v>70</v>
      </c>
      <c r="P155" s="50"/>
    </row>
    <row r="157" spans="2:10" ht="12.75">
      <c r="B157" s="101" t="s">
        <v>163</v>
      </c>
      <c r="C157" s="16"/>
      <c r="D157" s="85" t="s">
        <v>153</v>
      </c>
      <c r="E157" s="16"/>
      <c r="F157" s="16"/>
      <c r="G157" s="16"/>
      <c r="H157" s="16"/>
      <c r="I157" s="85" t="s">
        <v>154</v>
      </c>
      <c r="J157" s="16"/>
    </row>
    <row r="158" spans="2:10" ht="12.75">
      <c r="B158" s="16"/>
      <c r="C158" s="73" t="s">
        <v>67</v>
      </c>
      <c r="D158" s="73" t="s">
        <v>34</v>
      </c>
      <c r="E158" s="44" t="s">
        <v>155</v>
      </c>
      <c r="F158" s="73" t="s">
        <v>34</v>
      </c>
      <c r="G158" s="73"/>
      <c r="H158" s="73"/>
      <c r="I158" s="44" t="s">
        <v>155</v>
      </c>
      <c r="J158" s="73" t="s">
        <v>34</v>
      </c>
    </row>
    <row r="159" spans="2:10" ht="12.75">
      <c r="B159" s="58" t="s">
        <v>70</v>
      </c>
      <c r="C159" s="16">
        <f>+E159+I159</f>
        <v>899</v>
      </c>
      <c r="D159" s="61">
        <f>+C159/C$162</f>
        <v>0.4495</v>
      </c>
      <c r="E159" s="16">
        <f>SUM(J12:J25)+SUM(M12:M25)+SUM(J50:J67)+SUM(M50:M67)+SUM(J106:J123)+SUM(M106:M123)</f>
        <v>674</v>
      </c>
      <c r="F159" s="61">
        <f>+E159/E$162</f>
        <v>0.43483870967741933</v>
      </c>
      <c r="G159" s="61"/>
      <c r="H159" s="61"/>
      <c r="I159" s="62">
        <f>SUM(J69:J77)+SUM(M69:M77)+SUM(J125:J131)+SUM(M125:M131)</f>
        <v>225</v>
      </c>
      <c r="J159" s="61">
        <f>+I159/I$162</f>
        <v>0.5</v>
      </c>
    </row>
    <row r="160" spans="2:10" ht="12.75">
      <c r="B160" s="58" t="s">
        <v>71</v>
      </c>
      <c r="C160" s="16">
        <f>+E160+I160</f>
        <v>898</v>
      </c>
      <c r="D160" s="61">
        <f>+C160/C$162</f>
        <v>0.449</v>
      </c>
      <c r="E160" s="16">
        <f>SUM(K12:K25)+SUM(N12:N25)+SUM(K50:K67)+SUM(N50:N67)+SUM(K106:K123)+SUM(N106:N123)</f>
        <v>723</v>
      </c>
      <c r="F160" s="61">
        <f>+E160/E$162</f>
        <v>0.4664516129032258</v>
      </c>
      <c r="G160" s="61"/>
      <c r="H160" s="61"/>
      <c r="I160" s="62">
        <f>SUM(K69:K77)+SUM(N69:N77)+SUM(K125:K131)+SUM(N125:N131)</f>
        <v>175</v>
      </c>
      <c r="J160" s="61">
        <f>+I160/I$162</f>
        <v>0.3888888888888889</v>
      </c>
    </row>
    <row r="161" spans="2:10" ht="12.75">
      <c r="B161" s="58" t="s">
        <v>72</v>
      </c>
      <c r="C161" s="16">
        <f>+E161+I161</f>
        <v>203</v>
      </c>
      <c r="D161" s="61">
        <f>+C161/C$162</f>
        <v>0.1015</v>
      </c>
      <c r="E161" s="16">
        <f>SUM(L12:L25)+SUM(O12:O25)+SUM(L50:L67)+SUM(O50:O67)+SUM(L106:L123)+SUM(O106:O123)</f>
        <v>153</v>
      </c>
      <c r="F161" s="61">
        <f>+E161/E$162</f>
        <v>0.09870967741935484</v>
      </c>
      <c r="G161" s="61"/>
      <c r="H161" s="61"/>
      <c r="I161" s="62">
        <f>SUM(L69:L77)+SUM(O69:O77)+SUM(L125:L131)+SUM(O125:O131)</f>
        <v>50</v>
      </c>
      <c r="J161" s="61">
        <f>+I161/I$162</f>
        <v>0.1111111111111111</v>
      </c>
    </row>
    <row r="162" spans="2:10" ht="12.75">
      <c r="B162" s="58" t="s">
        <v>67</v>
      </c>
      <c r="C162" s="16">
        <f>+E162+I162</f>
        <v>2000</v>
      </c>
      <c r="D162" s="61">
        <f>+C162/C$162</f>
        <v>1</v>
      </c>
      <c r="E162" s="16">
        <f>SUM(E159:E161)</f>
        <v>1550</v>
      </c>
      <c r="F162" s="61">
        <f>+E162/E$162</f>
        <v>1</v>
      </c>
      <c r="G162" s="61"/>
      <c r="H162" s="61"/>
      <c r="I162" s="62">
        <f>SUM(I159:I161)</f>
        <v>450</v>
      </c>
      <c r="J162" s="61">
        <f>+I162/I$162</f>
        <v>1</v>
      </c>
    </row>
    <row r="166" spans="3:4" ht="12.75">
      <c r="C166" s="76" t="s">
        <v>162</v>
      </c>
      <c r="D166" s="76" t="s">
        <v>34</v>
      </c>
    </row>
    <row r="167" spans="1:4" ht="12.75">
      <c r="A167" s="1"/>
      <c r="B167" s="14" t="s">
        <v>132</v>
      </c>
      <c r="C167" s="91">
        <f>+SUM(C168:C172)</f>
        <v>789</v>
      </c>
      <c r="D167" s="92">
        <f>(C167/2000)*100</f>
        <v>39.45</v>
      </c>
    </row>
    <row r="168" spans="2:3" ht="12.75">
      <c r="B168" s="95" t="s">
        <v>115</v>
      </c>
      <c r="C168">
        <v>240</v>
      </c>
    </row>
    <row r="169" spans="2:3" ht="12.75">
      <c r="B169" s="95" t="s">
        <v>21</v>
      </c>
      <c r="C169">
        <v>60</v>
      </c>
    </row>
    <row r="170" spans="2:3" ht="12.75">
      <c r="B170" s="95" t="s">
        <v>135</v>
      </c>
      <c r="C170">
        <v>9</v>
      </c>
    </row>
    <row r="171" spans="2:3" ht="12.75">
      <c r="B171" s="95" t="s">
        <v>158</v>
      </c>
      <c r="C171">
        <v>450</v>
      </c>
    </row>
    <row r="172" spans="2:3" ht="12.75">
      <c r="B172" s="95" t="s">
        <v>166</v>
      </c>
      <c r="C172">
        <v>30</v>
      </c>
    </row>
  </sheetData>
  <sheetProtection/>
  <mergeCells count="55">
    <mergeCell ref="G48:G49"/>
    <mergeCell ref="H48:H49"/>
    <mergeCell ref="I48:I49"/>
    <mergeCell ref="F47:H47"/>
    <mergeCell ref="F9:H9"/>
    <mergeCell ref="I10:I11"/>
    <mergeCell ref="H10:H11"/>
    <mergeCell ref="G10:G11"/>
    <mergeCell ref="G104:G105"/>
    <mergeCell ref="H104:H105"/>
    <mergeCell ref="E104:E105"/>
    <mergeCell ref="D104:D105"/>
    <mergeCell ref="C104:C105"/>
    <mergeCell ref="P9:P11"/>
    <mergeCell ref="F10:F11"/>
    <mergeCell ref="J10:L10"/>
    <mergeCell ref="M10:O10"/>
    <mergeCell ref="E48:E49"/>
    <mergeCell ref="A9:A11"/>
    <mergeCell ref="B9:B11"/>
    <mergeCell ref="C9:E9"/>
    <mergeCell ref="I9:O9"/>
    <mergeCell ref="D10:D11"/>
    <mergeCell ref="C10:C11"/>
    <mergeCell ref="E10:E11"/>
    <mergeCell ref="A47:A49"/>
    <mergeCell ref="B47:B49"/>
    <mergeCell ref="C47:E47"/>
    <mergeCell ref="I47:O47"/>
    <mergeCell ref="J27:L27"/>
    <mergeCell ref="M27:O27"/>
    <mergeCell ref="B30:E30"/>
    <mergeCell ref="B31:E31"/>
    <mergeCell ref="C48:C49"/>
    <mergeCell ref="D48:D49"/>
    <mergeCell ref="M133:O133"/>
    <mergeCell ref="I103:O103"/>
    <mergeCell ref="P47:P49"/>
    <mergeCell ref="F48:F49"/>
    <mergeCell ref="J48:L48"/>
    <mergeCell ref="M48:O48"/>
    <mergeCell ref="P103:P105"/>
    <mergeCell ref="F104:F105"/>
    <mergeCell ref="M104:O104"/>
    <mergeCell ref="L79:N79"/>
    <mergeCell ref="B138:E138"/>
    <mergeCell ref="B87:E87"/>
    <mergeCell ref="A103:A105"/>
    <mergeCell ref="B103:B105"/>
    <mergeCell ref="C103:E103"/>
    <mergeCell ref="I79:K79"/>
    <mergeCell ref="J104:L104"/>
    <mergeCell ref="J133:L133"/>
    <mergeCell ref="I104:I105"/>
    <mergeCell ref="F103:H103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93" r:id="rId1"/>
  <rowBreaks count="3" manualBreakCount="3">
    <brk id="39" max="15" man="1"/>
    <brk id="96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09">
      <selection activeCell="L59" sqref="L59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5" width="7.25390625" style="0" customWidth="1"/>
    <col min="6" max="6" width="6.7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20.625" style="0" customWidth="1"/>
    <col min="17" max="17" width="10.25390625" style="0" bestFit="1" customWidth="1"/>
  </cols>
  <sheetData>
    <row r="1" s="72" customFormat="1" ht="15.75">
      <c r="A1" s="72" t="s">
        <v>172</v>
      </c>
    </row>
    <row r="3" spans="2:13" ht="12.75">
      <c r="B3" s="16" t="s">
        <v>161</v>
      </c>
      <c r="D3" s="16"/>
      <c r="E3" s="21" t="s">
        <v>29</v>
      </c>
      <c r="F3" s="21" t="s">
        <v>0</v>
      </c>
      <c r="G3" s="21"/>
      <c r="H3" s="21"/>
      <c r="I3" s="21"/>
      <c r="J3" s="16"/>
      <c r="K3" s="16"/>
      <c r="L3" s="16"/>
      <c r="M3" s="16"/>
    </row>
    <row r="4" spans="2:13" ht="12.75">
      <c r="B4" t="s">
        <v>170</v>
      </c>
      <c r="D4" s="16"/>
      <c r="E4" s="60">
        <f>I4/I7</f>
        <v>0.3975694444444444</v>
      </c>
      <c r="F4" s="21" t="s">
        <v>31</v>
      </c>
      <c r="G4" s="21"/>
      <c r="H4" s="21"/>
      <c r="I4" s="21">
        <f>J26+M26</f>
        <v>229</v>
      </c>
      <c r="J4" s="16"/>
      <c r="K4" s="16"/>
      <c r="L4" s="16"/>
      <c r="M4" s="16"/>
    </row>
    <row r="5" spans="2:13" ht="12.75">
      <c r="B5" t="s">
        <v>77</v>
      </c>
      <c r="D5" s="16"/>
      <c r="E5" s="60">
        <f>I5/I7</f>
        <v>0.5503472222222222</v>
      </c>
      <c r="F5" s="21" t="s">
        <v>32</v>
      </c>
      <c r="G5" s="21"/>
      <c r="H5" s="21"/>
      <c r="I5" s="21">
        <f>K26+N26</f>
        <v>317</v>
      </c>
      <c r="J5" s="16"/>
      <c r="K5" s="16"/>
      <c r="L5" s="16"/>
      <c r="M5" s="16"/>
    </row>
    <row r="6" spans="2:13" ht="12.75">
      <c r="B6" t="s">
        <v>1</v>
      </c>
      <c r="D6" s="16"/>
      <c r="E6" s="60">
        <f>I6/I7</f>
        <v>0.052083333333333336</v>
      </c>
      <c r="F6" s="21" t="s">
        <v>33</v>
      </c>
      <c r="G6" s="21"/>
      <c r="H6" s="21"/>
      <c r="I6" s="21">
        <f>L26+O26</f>
        <v>30</v>
      </c>
      <c r="J6" s="16"/>
      <c r="K6" s="16"/>
      <c r="L6" s="16"/>
      <c r="M6" s="16"/>
    </row>
    <row r="7" spans="2:13" ht="12.75">
      <c r="B7" t="s">
        <v>35</v>
      </c>
      <c r="D7" s="16"/>
      <c r="E7" s="60">
        <f>SUM(E4:E6)</f>
        <v>1</v>
      </c>
      <c r="F7" s="21" t="s">
        <v>2</v>
      </c>
      <c r="G7" s="21"/>
      <c r="H7" s="21"/>
      <c r="I7" s="21">
        <f>SUM(I4:I6)</f>
        <v>576</v>
      </c>
      <c r="J7" s="16"/>
      <c r="K7" s="16"/>
      <c r="L7" s="16"/>
      <c r="M7" s="16"/>
    </row>
    <row r="8" spans="2:13" ht="12.75">
      <c r="B8" t="s">
        <v>122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6" ht="12.75" customHeight="1">
      <c r="A9" s="130" t="s">
        <v>24</v>
      </c>
      <c r="B9" s="130" t="s">
        <v>3</v>
      </c>
      <c r="C9" s="131" t="s">
        <v>138</v>
      </c>
      <c r="D9" s="131"/>
      <c r="E9" s="131"/>
      <c r="F9" s="141" t="s">
        <v>4</v>
      </c>
      <c r="G9" s="142"/>
      <c r="H9" s="143"/>
      <c r="I9" s="131" t="s">
        <v>5</v>
      </c>
      <c r="J9" s="130"/>
      <c r="K9" s="130"/>
      <c r="L9" s="130"/>
      <c r="M9" s="130"/>
      <c r="N9" s="130"/>
      <c r="O9" s="130"/>
      <c r="P9" s="147" t="s">
        <v>6</v>
      </c>
    </row>
    <row r="10" spans="1:16" s="1" customFormat="1" ht="12.75" customHeight="1">
      <c r="A10" s="130"/>
      <c r="B10" s="144"/>
      <c r="C10" s="150" t="s">
        <v>7</v>
      </c>
      <c r="D10" s="139" t="s">
        <v>139</v>
      </c>
      <c r="E10" s="139" t="s">
        <v>140</v>
      </c>
      <c r="F10" s="150" t="s">
        <v>67</v>
      </c>
      <c r="G10" s="150" t="s">
        <v>141</v>
      </c>
      <c r="H10" s="150" t="s">
        <v>142</v>
      </c>
      <c r="I10" s="139" t="s">
        <v>143</v>
      </c>
      <c r="J10" s="135" t="s">
        <v>141</v>
      </c>
      <c r="K10" s="136"/>
      <c r="L10" s="137"/>
      <c r="M10" s="135" t="s">
        <v>142</v>
      </c>
      <c r="N10" s="136"/>
      <c r="O10" s="137"/>
      <c r="P10" s="148"/>
    </row>
    <row r="11" spans="1:16" s="1" customFormat="1" ht="12.75">
      <c r="A11" s="130"/>
      <c r="B11" s="144"/>
      <c r="C11" s="151"/>
      <c r="D11" s="140"/>
      <c r="E11" s="140"/>
      <c r="F11" s="151"/>
      <c r="G11" s="151"/>
      <c r="H11" s="151"/>
      <c r="I11" s="140"/>
      <c r="J11" s="70" t="s">
        <v>8</v>
      </c>
      <c r="K11" s="71" t="s">
        <v>9</v>
      </c>
      <c r="L11" s="71" t="s">
        <v>10</v>
      </c>
      <c r="M11" s="71" t="s">
        <v>8</v>
      </c>
      <c r="N11" s="71" t="s">
        <v>9</v>
      </c>
      <c r="O11" s="71" t="s">
        <v>10</v>
      </c>
      <c r="P11" s="149"/>
    </row>
    <row r="12" spans="1:16" s="33" customFormat="1" ht="12.75">
      <c r="A12" s="117">
        <v>1</v>
      </c>
      <c r="B12" s="30" t="s">
        <v>12</v>
      </c>
      <c r="C12" s="31">
        <v>1</v>
      </c>
      <c r="D12" s="31">
        <v>1</v>
      </c>
      <c r="E12" s="31"/>
      <c r="F12" s="32">
        <f>G12+H12</f>
        <v>9</v>
      </c>
      <c r="G12" s="31">
        <v>9</v>
      </c>
      <c r="H12" s="31"/>
      <c r="I12" s="31">
        <v>45</v>
      </c>
      <c r="J12" s="32">
        <v>15</v>
      </c>
      <c r="K12" s="32">
        <v>30</v>
      </c>
      <c r="L12" s="32">
        <v>0</v>
      </c>
      <c r="M12" s="32">
        <v>0</v>
      </c>
      <c r="N12" s="32">
        <v>0</v>
      </c>
      <c r="O12" s="32">
        <v>0</v>
      </c>
      <c r="P12" s="30"/>
    </row>
    <row r="13" spans="1:16" s="33" customFormat="1" ht="12.75">
      <c r="A13" s="117">
        <v>2</v>
      </c>
      <c r="B13" s="30" t="s">
        <v>13</v>
      </c>
      <c r="C13" s="32">
        <v>1</v>
      </c>
      <c r="D13" s="31">
        <v>1</v>
      </c>
      <c r="E13" s="32"/>
      <c r="F13" s="32">
        <f aca="true" t="shared" si="0" ref="F13:F25">G13+H13</f>
        <v>9</v>
      </c>
      <c r="G13" s="32">
        <v>9</v>
      </c>
      <c r="H13" s="32"/>
      <c r="I13" s="32">
        <v>45</v>
      </c>
      <c r="J13" s="32">
        <v>15</v>
      </c>
      <c r="K13" s="32">
        <v>30</v>
      </c>
      <c r="L13" s="32">
        <v>0</v>
      </c>
      <c r="M13" s="32">
        <v>0</v>
      </c>
      <c r="N13" s="32">
        <v>0</v>
      </c>
      <c r="O13" s="32">
        <v>0</v>
      </c>
      <c r="P13" s="30"/>
    </row>
    <row r="14" spans="1:16" s="33" customFormat="1" ht="12.75">
      <c r="A14" s="117">
        <v>3</v>
      </c>
      <c r="B14" s="30" t="s">
        <v>16</v>
      </c>
      <c r="C14" s="32"/>
      <c r="D14" s="31">
        <v>2</v>
      </c>
      <c r="E14" s="32"/>
      <c r="F14" s="32">
        <f t="shared" si="0"/>
        <v>6</v>
      </c>
      <c r="G14" s="32"/>
      <c r="H14" s="32">
        <v>6</v>
      </c>
      <c r="I14" s="32">
        <v>34</v>
      </c>
      <c r="J14" s="32">
        <v>0</v>
      </c>
      <c r="K14" s="32">
        <v>0</v>
      </c>
      <c r="L14" s="32">
        <v>0</v>
      </c>
      <c r="M14" s="32">
        <v>34</v>
      </c>
      <c r="N14" s="32">
        <v>0</v>
      </c>
      <c r="O14" s="32">
        <v>0</v>
      </c>
      <c r="P14" s="30"/>
    </row>
    <row r="15" spans="1:16" s="33" customFormat="1" ht="12.75">
      <c r="A15" s="117">
        <v>4</v>
      </c>
      <c r="B15" s="30" t="s">
        <v>37</v>
      </c>
      <c r="C15" s="32">
        <v>1</v>
      </c>
      <c r="D15" s="31">
        <v>1</v>
      </c>
      <c r="E15" s="32"/>
      <c r="F15" s="32">
        <f t="shared" si="0"/>
        <v>9</v>
      </c>
      <c r="G15" s="32">
        <v>9</v>
      </c>
      <c r="H15" s="32"/>
      <c r="I15" s="32">
        <v>60</v>
      </c>
      <c r="J15" s="32">
        <v>30</v>
      </c>
      <c r="K15" s="32">
        <v>30</v>
      </c>
      <c r="L15" s="32">
        <v>0</v>
      </c>
      <c r="M15" s="32">
        <v>0</v>
      </c>
      <c r="N15" s="32">
        <v>0</v>
      </c>
      <c r="O15" s="32">
        <v>0</v>
      </c>
      <c r="P15" s="30"/>
    </row>
    <row r="16" spans="1:16" s="33" customFormat="1" ht="12.75">
      <c r="A16" s="118">
        <v>5</v>
      </c>
      <c r="B16" s="22" t="s">
        <v>36</v>
      </c>
      <c r="C16" s="23">
        <v>2</v>
      </c>
      <c r="D16" s="23">
        <v>2</v>
      </c>
      <c r="E16" s="23"/>
      <c r="F16" s="107">
        <f t="shared" si="0"/>
        <v>5</v>
      </c>
      <c r="G16" s="23"/>
      <c r="H16" s="23">
        <v>5</v>
      </c>
      <c r="I16" s="23">
        <v>30</v>
      </c>
      <c r="J16" s="23">
        <v>0</v>
      </c>
      <c r="K16" s="23">
        <v>0</v>
      </c>
      <c r="L16" s="23">
        <v>0</v>
      </c>
      <c r="M16" s="23">
        <v>15</v>
      </c>
      <c r="N16" s="23">
        <v>15</v>
      </c>
      <c r="O16" s="23">
        <v>0</v>
      </c>
      <c r="P16" s="22"/>
    </row>
    <row r="17" spans="1:16" s="33" customFormat="1" ht="12.75">
      <c r="A17" s="119">
        <v>6</v>
      </c>
      <c r="B17" s="34" t="s">
        <v>15</v>
      </c>
      <c r="C17" s="35"/>
      <c r="D17" s="36">
        <v>1</v>
      </c>
      <c r="E17" s="35"/>
      <c r="F17" s="108">
        <f t="shared" si="0"/>
        <v>3</v>
      </c>
      <c r="G17" s="35">
        <v>3</v>
      </c>
      <c r="H17" s="35"/>
      <c r="I17" s="35">
        <v>30</v>
      </c>
      <c r="J17" s="35">
        <v>30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4"/>
    </row>
    <row r="18" spans="1:16" s="33" customFormat="1" ht="12.75">
      <c r="A18" s="119">
        <v>7</v>
      </c>
      <c r="B18" s="34" t="s">
        <v>167</v>
      </c>
      <c r="C18" s="35">
        <v>2</v>
      </c>
      <c r="D18" s="36"/>
      <c r="E18" s="35"/>
      <c r="F18" s="108">
        <f t="shared" si="0"/>
        <v>3</v>
      </c>
      <c r="G18" s="35"/>
      <c r="H18" s="35">
        <v>3</v>
      </c>
      <c r="I18" s="35">
        <v>30</v>
      </c>
      <c r="J18" s="35">
        <v>0</v>
      </c>
      <c r="K18" s="35">
        <v>0</v>
      </c>
      <c r="L18" s="35">
        <v>0</v>
      </c>
      <c r="M18" s="35">
        <v>30</v>
      </c>
      <c r="N18" s="35">
        <v>0</v>
      </c>
      <c r="O18" s="35">
        <v>0</v>
      </c>
      <c r="P18" s="34"/>
    </row>
    <row r="19" spans="1:16" s="33" customFormat="1" ht="12.75">
      <c r="A19" s="119">
        <v>8</v>
      </c>
      <c r="B19" s="34" t="s">
        <v>14</v>
      </c>
      <c r="C19" s="35"/>
      <c r="D19" s="35">
        <v>1</v>
      </c>
      <c r="E19" s="35"/>
      <c r="F19" s="108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33" customFormat="1" ht="12.75">
      <c r="A20" s="120">
        <v>9</v>
      </c>
      <c r="B20" s="47" t="s">
        <v>11</v>
      </c>
      <c r="C20" s="48"/>
      <c r="D20" s="48" t="s">
        <v>123</v>
      </c>
      <c r="E20" s="48"/>
      <c r="F20" s="108">
        <f t="shared" si="0"/>
        <v>2</v>
      </c>
      <c r="G20" s="48">
        <v>0</v>
      </c>
      <c r="H20" s="48">
        <v>2</v>
      </c>
      <c r="I20" s="48">
        <v>60</v>
      </c>
      <c r="J20" s="49">
        <v>0</v>
      </c>
      <c r="K20" s="49">
        <v>30</v>
      </c>
      <c r="L20" s="49">
        <v>0</v>
      </c>
      <c r="M20" s="49">
        <v>0</v>
      </c>
      <c r="N20" s="49">
        <v>30</v>
      </c>
      <c r="O20" s="49">
        <v>0</v>
      </c>
      <c r="P20" s="46"/>
    </row>
    <row r="21" spans="1:16" s="33" customFormat="1" ht="12.75">
      <c r="A21" s="120">
        <v>10</v>
      </c>
      <c r="B21" s="46" t="s">
        <v>78</v>
      </c>
      <c r="C21" s="48"/>
      <c r="D21" s="48" t="s">
        <v>123</v>
      </c>
      <c r="E21" s="48"/>
      <c r="F21" s="108">
        <f t="shared" si="0"/>
        <v>1</v>
      </c>
      <c r="G21" s="48">
        <v>0</v>
      </c>
      <c r="H21" s="48">
        <v>1</v>
      </c>
      <c r="I21" s="48">
        <v>60</v>
      </c>
      <c r="J21" s="49">
        <v>0</v>
      </c>
      <c r="K21" s="49">
        <v>30</v>
      </c>
      <c r="L21" s="49">
        <v>0</v>
      </c>
      <c r="M21" s="49">
        <v>0</v>
      </c>
      <c r="N21" s="49">
        <v>30</v>
      </c>
      <c r="O21" s="49">
        <v>0</v>
      </c>
      <c r="P21" s="46"/>
    </row>
    <row r="22" spans="1:16" s="25" customFormat="1" ht="12.75">
      <c r="A22" s="120">
        <v>11</v>
      </c>
      <c r="B22" s="46" t="s">
        <v>79</v>
      </c>
      <c r="C22" s="48"/>
      <c r="D22" s="48"/>
      <c r="E22" s="48" t="s">
        <v>123</v>
      </c>
      <c r="F22" s="108">
        <f t="shared" si="0"/>
        <v>0</v>
      </c>
      <c r="G22" s="48">
        <v>0</v>
      </c>
      <c r="H22" s="48">
        <v>0</v>
      </c>
      <c r="I22" s="48">
        <v>60</v>
      </c>
      <c r="J22" s="49">
        <v>0</v>
      </c>
      <c r="K22" s="49">
        <v>30</v>
      </c>
      <c r="L22" s="49">
        <v>0</v>
      </c>
      <c r="M22" s="49">
        <v>0</v>
      </c>
      <c r="N22" s="49">
        <v>30</v>
      </c>
      <c r="O22" s="49">
        <v>0</v>
      </c>
      <c r="P22" s="46"/>
    </row>
    <row r="23" spans="1:16" s="122" customFormat="1" ht="25.5">
      <c r="A23" s="53">
        <v>12</v>
      </c>
      <c r="B23" s="52" t="s">
        <v>38</v>
      </c>
      <c r="C23" s="53">
        <v>2</v>
      </c>
      <c r="D23" s="64"/>
      <c r="E23" s="53"/>
      <c r="F23" s="106">
        <f t="shared" si="0"/>
        <v>4</v>
      </c>
      <c r="G23" s="75"/>
      <c r="H23" s="75">
        <v>4</v>
      </c>
      <c r="I23" s="53">
        <v>30</v>
      </c>
      <c r="J23" s="54">
        <v>0</v>
      </c>
      <c r="K23" s="54">
        <v>0</v>
      </c>
      <c r="L23" s="54">
        <v>0</v>
      </c>
      <c r="M23" s="54">
        <v>30</v>
      </c>
      <c r="N23" s="54">
        <v>0</v>
      </c>
      <c r="O23" s="54">
        <v>0</v>
      </c>
      <c r="P23" s="52"/>
    </row>
    <row r="24" spans="1:16" s="37" customFormat="1" ht="12.75">
      <c r="A24" s="71">
        <v>13</v>
      </c>
      <c r="B24" s="3" t="s">
        <v>19</v>
      </c>
      <c r="C24" s="2">
        <v>2</v>
      </c>
      <c r="D24" s="2">
        <v>2</v>
      </c>
      <c r="E24" s="2"/>
      <c r="F24" s="18">
        <f t="shared" si="0"/>
        <v>7</v>
      </c>
      <c r="G24" s="2"/>
      <c r="H24" s="2">
        <v>7</v>
      </c>
      <c r="I24" s="2">
        <v>60</v>
      </c>
      <c r="J24" s="2">
        <v>0</v>
      </c>
      <c r="K24" s="2">
        <v>0</v>
      </c>
      <c r="L24" s="2">
        <v>0</v>
      </c>
      <c r="M24" s="2">
        <v>30</v>
      </c>
      <c r="N24" s="2">
        <v>30</v>
      </c>
      <c r="O24" s="2">
        <v>0</v>
      </c>
      <c r="P24" s="3"/>
    </row>
    <row r="25" spans="1:16" s="14" customFormat="1" ht="12.75">
      <c r="A25" s="71">
        <v>14</v>
      </c>
      <c r="B25" s="3" t="s">
        <v>156</v>
      </c>
      <c r="C25" s="2"/>
      <c r="D25" s="2"/>
      <c r="E25" s="2">
        <v>1</v>
      </c>
      <c r="F25" s="18">
        <f t="shared" si="0"/>
        <v>0</v>
      </c>
      <c r="G25" s="2">
        <v>0</v>
      </c>
      <c r="H25" s="2"/>
      <c r="I25" s="2">
        <v>2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3" t="s">
        <v>157</v>
      </c>
    </row>
    <row r="26" spans="1:16" s="14" customFormat="1" ht="12.75">
      <c r="A26" s="12"/>
      <c r="B26" s="12" t="s">
        <v>17</v>
      </c>
      <c r="C26" s="13">
        <f>COUNT(C12:C24)</f>
        <v>7</v>
      </c>
      <c r="D26" s="12"/>
      <c r="E26" s="12"/>
      <c r="F26" s="13">
        <f>SUM(F12:F25)</f>
        <v>60</v>
      </c>
      <c r="G26" s="13">
        <f aca="true" t="shared" si="1" ref="G26:O26">SUM(G12:G25)</f>
        <v>32</v>
      </c>
      <c r="H26" s="13">
        <f t="shared" si="1"/>
        <v>28</v>
      </c>
      <c r="I26" s="13">
        <f t="shared" si="1"/>
        <v>576</v>
      </c>
      <c r="J26" s="13">
        <f t="shared" si="1"/>
        <v>90</v>
      </c>
      <c r="K26" s="13">
        <f t="shared" si="1"/>
        <v>182</v>
      </c>
      <c r="L26" s="13">
        <f t="shared" si="1"/>
        <v>30</v>
      </c>
      <c r="M26" s="13">
        <f t="shared" si="1"/>
        <v>139</v>
      </c>
      <c r="N26" s="13">
        <f t="shared" si="1"/>
        <v>135</v>
      </c>
      <c r="O26" s="13">
        <f t="shared" si="1"/>
        <v>0</v>
      </c>
      <c r="P26" s="12"/>
    </row>
    <row r="27" spans="1:16" s="14" customFormat="1" ht="12.75">
      <c r="A27" s="15"/>
      <c r="B27" s="19" t="s">
        <v>60</v>
      </c>
      <c r="C27" s="20"/>
      <c r="D27" s="20"/>
      <c r="E27" s="20"/>
      <c r="F27" s="20"/>
      <c r="G27" s="20"/>
      <c r="H27" s="20"/>
      <c r="J27" s="152">
        <f>SUM(J26:L26)</f>
        <v>302</v>
      </c>
      <c r="K27" s="152"/>
      <c r="L27" s="152"/>
      <c r="M27" s="152">
        <f>SUM(M26:O26)</f>
        <v>274</v>
      </c>
      <c r="N27" s="152"/>
      <c r="O27" s="152"/>
      <c r="P27" s="15"/>
    </row>
    <row r="28" spans="1:16" s="1" customFormat="1" ht="12.75">
      <c r="A28" s="15"/>
      <c r="B28" s="87" t="s">
        <v>148</v>
      </c>
      <c r="C28" s="20"/>
      <c r="D28" s="20"/>
      <c r="E28" s="20"/>
      <c r="F28" s="88">
        <f>SUM(F12:F25)</f>
        <v>60</v>
      </c>
      <c r="G28" s="88">
        <f>SUM(G12:G25)</f>
        <v>32</v>
      </c>
      <c r="H28" s="88">
        <f>SUM(H12:H25)</f>
        <v>28</v>
      </c>
      <c r="I28" s="69"/>
      <c r="J28" s="69"/>
      <c r="K28" s="59"/>
      <c r="L28" s="59"/>
      <c r="M28" s="59"/>
      <c r="N28" s="59"/>
      <c r="O28" s="59"/>
      <c r="P28" s="15"/>
    </row>
    <row r="29" spans="1:16" ht="12.75">
      <c r="A29" s="1"/>
      <c r="B29" s="67"/>
      <c r="C29" s="86"/>
      <c r="D29" s="86"/>
      <c r="E29" s="86"/>
      <c r="F29" s="68"/>
      <c r="G29" s="68"/>
      <c r="H29" s="68"/>
      <c r="I29" s="69"/>
      <c r="J29" s="69"/>
      <c r="K29" s="59"/>
      <c r="L29" s="59"/>
      <c r="M29" s="59"/>
      <c r="N29" s="59"/>
      <c r="O29" s="11"/>
      <c r="P29" s="10"/>
    </row>
    <row r="30" spans="2:5" ht="12.75">
      <c r="B30" s="128"/>
      <c r="C30" s="129"/>
      <c r="D30" s="129"/>
      <c r="E30" s="129"/>
    </row>
    <row r="31" spans="1:16" s="39" customFormat="1" ht="12.75">
      <c r="A31"/>
      <c r="B31" s="128" t="s">
        <v>63</v>
      </c>
      <c r="C31" s="129"/>
      <c r="D31" s="129"/>
      <c r="E31" s="129"/>
      <c r="F31"/>
      <c r="G31"/>
      <c r="H31"/>
      <c r="I31"/>
      <c r="J31"/>
      <c r="K31"/>
      <c r="L31"/>
      <c r="M31"/>
      <c r="N31"/>
      <c r="O31"/>
      <c r="P31"/>
    </row>
    <row r="32" spans="1:16" s="26" customFormat="1" ht="12.75">
      <c r="A32" s="39"/>
      <c r="B32" s="39" t="s">
        <v>64</v>
      </c>
      <c r="C32" s="39"/>
      <c r="D32" s="39"/>
      <c r="E32" s="39"/>
      <c r="F32" s="39">
        <f>SUM(F12:F15)</f>
        <v>33</v>
      </c>
      <c r="G32" s="39"/>
      <c r="H32" s="39"/>
      <c r="I32" s="39">
        <f>SUM(I12:I15)</f>
        <v>184</v>
      </c>
      <c r="J32" s="39">
        <f aca="true" t="shared" si="2" ref="J32:O32">SUM(J12:J15)</f>
        <v>60</v>
      </c>
      <c r="K32" s="39">
        <f t="shared" si="2"/>
        <v>90</v>
      </c>
      <c r="L32" s="39">
        <f t="shared" si="2"/>
        <v>0</v>
      </c>
      <c r="M32" s="39">
        <f t="shared" si="2"/>
        <v>34</v>
      </c>
      <c r="N32" s="39">
        <f t="shared" si="2"/>
        <v>0</v>
      </c>
      <c r="O32" s="39">
        <f t="shared" si="2"/>
        <v>0</v>
      </c>
      <c r="P32" s="39"/>
    </row>
    <row r="33" spans="1:16" s="40" customFormat="1" ht="12.75">
      <c r="A33" s="26"/>
      <c r="B33" s="26" t="s">
        <v>65</v>
      </c>
      <c r="C33" s="26"/>
      <c r="D33" s="26"/>
      <c r="E33" s="26"/>
      <c r="F33" s="26">
        <f>SUM(F16:F16)</f>
        <v>5</v>
      </c>
      <c r="G33" s="26"/>
      <c r="H33" s="26"/>
      <c r="I33" s="26">
        <f>SUM(I16:I16)</f>
        <v>30</v>
      </c>
      <c r="J33" s="26">
        <f aca="true" t="shared" si="3" ref="J33:O33">SUM(J16:J16)</f>
        <v>0</v>
      </c>
      <c r="K33" s="26">
        <f t="shared" si="3"/>
        <v>0</v>
      </c>
      <c r="L33" s="26">
        <f t="shared" si="3"/>
        <v>0</v>
      </c>
      <c r="M33" s="26">
        <f t="shared" si="3"/>
        <v>15</v>
      </c>
      <c r="N33" s="26">
        <f t="shared" si="3"/>
        <v>15</v>
      </c>
      <c r="O33" s="26">
        <f t="shared" si="3"/>
        <v>0</v>
      </c>
      <c r="P33" s="26"/>
    </row>
    <row r="34" spans="2:15" s="40" customFormat="1" ht="12.75">
      <c r="B34" s="40" t="s">
        <v>66</v>
      </c>
      <c r="F34" s="40">
        <f>SUM(F17:F18)</f>
        <v>6</v>
      </c>
      <c r="I34" s="40">
        <f>+SUM(I17:I18)</f>
        <v>60</v>
      </c>
      <c r="J34" s="40">
        <f aca="true" t="shared" si="4" ref="J34:O34">+SUM(J17:J18)</f>
        <v>30</v>
      </c>
      <c r="K34" s="40">
        <f t="shared" si="4"/>
        <v>0</v>
      </c>
      <c r="L34" s="40">
        <f t="shared" si="4"/>
        <v>0</v>
      </c>
      <c r="M34" s="40">
        <f t="shared" si="4"/>
        <v>30</v>
      </c>
      <c r="N34" s="40">
        <f t="shared" si="4"/>
        <v>0</v>
      </c>
      <c r="O34" s="40">
        <f t="shared" si="4"/>
        <v>0</v>
      </c>
    </row>
    <row r="35" spans="1:16" ht="12.75">
      <c r="A35" s="40"/>
      <c r="B35" s="40" t="s">
        <v>14</v>
      </c>
      <c r="C35" s="40"/>
      <c r="D35" s="40"/>
      <c r="E35" s="40"/>
      <c r="F35" s="40">
        <f>SUM(F19:F19)</f>
        <v>2</v>
      </c>
      <c r="G35" s="40"/>
      <c r="H35" s="40"/>
      <c r="I35" s="40">
        <f>SUM(I19:I19)</f>
        <v>30</v>
      </c>
      <c r="J35" s="40">
        <f aca="true" t="shared" si="5" ref="J35:O35">SUM(J19:J19)</f>
        <v>0</v>
      </c>
      <c r="K35" s="40">
        <f t="shared" si="5"/>
        <v>0</v>
      </c>
      <c r="L35" s="40">
        <f t="shared" si="5"/>
        <v>30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0"/>
    </row>
    <row r="36" spans="1:15" ht="12.75">
      <c r="A36" s="45"/>
      <c r="B36" s="45" t="s">
        <v>115</v>
      </c>
      <c r="C36" s="45"/>
      <c r="D36" s="45"/>
      <c r="E36" s="45"/>
      <c r="F36" s="45">
        <f>SUM(F20:F21)</f>
        <v>3</v>
      </c>
      <c r="G36" s="45"/>
      <c r="H36" s="45"/>
      <c r="I36" s="45">
        <f aca="true" t="shared" si="6" ref="I36:O36">SUM(I20:I21)</f>
        <v>120</v>
      </c>
      <c r="J36" s="45">
        <f t="shared" si="6"/>
        <v>0</v>
      </c>
      <c r="K36" s="45">
        <f t="shared" si="6"/>
        <v>60</v>
      </c>
      <c r="L36" s="45">
        <f t="shared" si="6"/>
        <v>0</v>
      </c>
      <c r="M36" s="45">
        <f t="shared" si="6"/>
        <v>0</v>
      </c>
      <c r="N36" s="45">
        <f t="shared" si="6"/>
        <v>60</v>
      </c>
      <c r="O36" s="45">
        <f t="shared" si="6"/>
        <v>0</v>
      </c>
    </row>
    <row r="37" spans="1:15" ht="12.75">
      <c r="A37" s="45"/>
      <c r="B37" s="45" t="s">
        <v>116</v>
      </c>
      <c r="C37" s="45"/>
      <c r="D37" s="45"/>
      <c r="E37" s="45"/>
      <c r="F37" s="45">
        <f>SUM(F22:F22)</f>
        <v>0</v>
      </c>
      <c r="G37" s="45"/>
      <c r="H37" s="45"/>
      <c r="I37" s="45">
        <f aca="true" t="shared" si="7" ref="I37:O37">SUM(I22:I22)</f>
        <v>60</v>
      </c>
      <c r="J37" s="45">
        <f t="shared" si="7"/>
        <v>0</v>
      </c>
      <c r="K37" s="45">
        <f t="shared" si="7"/>
        <v>30</v>
      </c>
      <c r="L37" s="45">
        <f t="shared" si="7"/>
        <v>0</v>
      </c>
      <c r="M37" s="45">
        <f t="shared" si="7"/>
        <v>0</v>
      </c>
      <c r="N37" s="45">
        <f t="shared" si="7"/>
        <v>30</v>
      </c>
      <c r="O37" s="45">
        <f t="shared" si="7"/>
        <v>0</v>
      </c>
    </row>
    <row r="38" spans="2:15" ht="12.75">
      <c r="B38" s="44" t="s">
        <v>67</v>
      </c>
      <c r="F38">
        <f>SUM(F32:F37)</f>
        <v>49</v>
      </c>
      <c r="I38">
        <f aca="true" t="shared" si="8" ref="I38:O38">SUM(I32:I37)</f>
        <v>484</v>
      </c>
      <c r="J38">
        <f t="shared" si="8"/>
        <v>90</v>
      </c>
      <c r="K38">
        <f t="shared" si="8"/>
        <v>180</v>
      </c>
      <c r="L38">
        <f t="shared" si="8"/>
        <v>30</v>
      </c>
      <c r="M38">
        <f t="shared" si="8"/>
        <v>79</v>
      </c>
      <c r="N38">
        <f t="shared" si="8"/>
        <v>105</v>
      </c>
      <c r="O38">
        <f t="shared" si="8"/>
        <v>0</v>
      </c>
    </row>
    <row r="39" ht="12.75">
      <c r="B39" s="44"/>
    </row>
    <row r="40" spans="2:18" ht="12.75">
      <c r="B40" s="16" t="s">
        <v>136</v>
      </c>
      <c r="E40" s="21" t="s">
        <v>30</v>
      </c>
      <c r="F40" s="21" t="s">
        <v>0</v>
      </c>
      <c r="G40" s="21"/>
      <c r="H40" s="21"/>
      <c r="I40" s="21"/>
      <c r="Q40" s="16"/>
      <c r="R40" s="16"/>
    </row>
    <row r="41" spans="2:18" ht="12.75">
      <c r="B41" t="s">
        <v>170</v>
      </c>
      <c r="E41" s="60">
        <f>I41/I44</f>
        <v>0.44850948509485095</v>
      </c>
      <c r="F41" s="21" t="s">
        <v>31</v>
      </c>
      <c r="G41" s="21"/>
      <c r="H41" s="21"/>
      <c r="I41" s="21">
        <f>J75+M75</f>
        <v>331</v>
      </c>
      <c r="Q41" s="17"/>
      <c r="R41" s="16"/>
    </row>
    <row r="42" spans="2:18" ht="12.75">
      <c r="B42" t="s">
        <v>77</v>
      </c>
      <c r="E42" s="60">
        <f>I42/I44</f>
        <v>0.4905149051490515</v>
      </c>
      <c r="F42" s="21" t="s">
        <v>32</v>
      </c>
      <c r="G42" s="21"/>
      <c r="H42" s="21"/>
      <c r="I42" s="21">
        <f>K75+N75</f>
        <v>362</v>
      </c>
      <c r="J42" s="87"/>
      <c r="K42" s="86"/>
      <c r="L42" s="86"/>
      <c r="M42" s="86"/>
      <c r="N42" s="89"/>
      <c r="O42" s="89"/>
      <c r="P42" s="89"/>
      <c r="Q42" s="17"/>
      <c r="R42" s="16"/>
    </row>
    <row r="43" spans="2:18" ht="12.75">
      <c r="B43" t="s">
        <v>18</v>
      </c>
      <c r="E43" s="60">
        <f>I43/I44</f>
        <v>0.06097560975609756</v>
      </c>
      <c r="F43" s="21" t="s">
        <v>33</v>
      </c>
      <c r="G43" s="21"/>
      <c r="H43" s="21"/>
      <c r="I43" s="21">
        <f>L75+O75</f>
        <v>45</v>
      </c>
      <c r="J43" s="87"/>
      <c r="K43" s="86"/>
      <c r="L43" s="86"/>
      <c r="M43" s="86"/>
      <c r="N43" s="89"/>
      <c r="O43" s="89"/>
      <c r="P43" s="89"/>
      <c r="Q43" s="17"/>
      <c r="R43" s="16"/>
    </row>
    <row r="44" spans="2:18" ht="12.75">
      <c r="B44" t="s">
        <v>35</v>
      </c>
      <c r="E44" s="60">
        <f>SUM(E41:E43)</f>
        <v>1</v>
      </c>
      <c r="F44" s="21" t="s">
        <v>2</v>
      </c>
      <c r="G44" s="21"/>
      <c r="H44" s="21"/>
      <c r="I44" s="21">
        <f>SUM(I41:I43)</f>
        <v>738</v>
      </c>
      <c r="Q44" s="16"/>
      <c r="R44" s="16"/>
    </row>
    <row r="45" ht="12.75">
      <c r="B45" t="s">
        <v>73</v>
      </c>
    </row>
    <row r="46" spans="1:16" ht="12.75" customHeight="1">
      <c r="A46" s="130" t="s">
        <v>24</v>
      </c>
      <c r="B46" s="130" t="s">
        <v>3</v>
      </c>
      <c r="C46" s="131" t="s">
        <v>138</v>
      </c>
      <c r="D46" s="131"/>
      <c r="E46" s="131"/>
      <c r="F46" s="141" t="s">
        <v>4</v>
      </c>
      <c r="G46" s="142"/>
      <c r="H46" s="143"/>
      <c r="I46" s="131" t="s">
        <v>5</v>
      </c>
      <c r="J46" s="130"/>
      <c r="K46" s="130"/>
      <c r="L46" s="130"/>
      <c r="M46" s="130"/>
      <c r="N46" s="130"/>
      <c r="O46" s="130"/>
      <c r="P46" s="147" t="s">
        <v>6</v>
      </c>
    </row>
    <row r="47" spans="1:16" s="1" customFormat="1" ht="12.75" customHeight="1">
      <c r="A47" s="130"/>
      <c r="B47" s="144"/>
      <c r="C47" s="150" t="s">
        <v>7</v>
      </c>
      <c r="D47" s="139" t="s">
        <v>139</v>
      </c>
      <c r="E47" s="139" t="s">
        <v>140</v>
      </c>
      <c r="F47" s="150" t="s">
        <v>67</v>
      </c>
      <c r="G47" s="150" t="s">
        <v>144</v>
      </c>
      <c r="H47" s="150" t="s">
        <v>145</v>
      </c>
      <c r="I47" s="139" t="s">
        <v>143</v>
      </c>
      <c r="J47" s="135" t="s">
        <v>144</v>
      </c>
      <c r="K47" s="136"/>
      <c r="L47" s="137"/>
      <c r="M47" s="135" t="s">
        <v>145</v>
      </c>
      <c r="N47" s="136"/>
      <c r="O47" s="137"/>
      <c r="P47" s="148"/>
    </row>
    <row r="48" spans="1:16" s="1" customFormat="1" ht="12.75">
      <c r="A48" s="130"/>
      <c r="B48" s="144"/>
      <c r="C48" s="151"/>
      <c r="D48" s="140"/>
      <c r="E48" s="140"/>
      <c r="F48" s="151"/>
      <c r="G48" s="151"/>
      <c r="H48" s="151"/>
      <c r="I48" s="140"/>
      <c r="J48" s="70" t="s">
        <v>8</v>
      </c>
      <c r="K48" s="71" t="s">
        <v>9</v>
      </c>
      <c r="L48" s="71" t="s">
        <v>10</v>
      </c>
      <c r="M48" s="71" t="s">
        <v>8</v>
      </c>
      <c r="N48" s="71" t="s">
        <v>9</v>
      </c>
      <c r="O48" s="71" t="s">
        <v>10</v>
      </c>
      <c r="P48" s="149"/>
    </row>
    <row r="49" spans="1:16" s="33" customFormat="1" ht="12.75">
      <c r="A49" s="117">
        <v>1</v>
      </c>
      <c r="B49" s="30" t="s">
        <v>39</v>
      </c>
      <c r="C49" s="31">
        <v>3</v>
      </c>
      <c r="D49" s="31">
        <v>3</v>
      </c>
      <c r="E49" s="31"/>
      <c r="F49" s="32">
        <f>G49+H49</f>
        <v>5</v>
      </c>
      <c r="G49" s="31">
        <v>5</v>
      </c>
      <c r="H49" s="31"/>
      <c r="I49" s="31">
        <v>45</v>
      </c>
      <c r="J49" s="32">
        <v>30</v>
      </c>
      <c r="K49" s="32">
        <v>15</v>
      </c>
      <c r="L49" s="32">
        <v>0</v>
      </c>
      <c r="M49" s="32">
        <v>0</v>
      </c>
      <c r="N49" s="32">
        <v>0</v>
      </c>
      <c r="O49" s="32">
        <v>0</v>
      </c>
      <c r="P49" s="30"/>
    </row>
    <row r="50" spans="1:16" s="33" customFormat="1" ht="12.75">
      <c r="A50" s="117">
        <v>2</v>
      </c>
      <c r="B50" s="30" t="s">
        <v>20</v>
      </c>
      <c r="C50" s="32">
        <v>3</v>
      </c>
      <c r="D50" s="31">
        <v>3</v>
      </c>
      <c r="E50" s="32"/>
      <c r="F50" s="32">
        <f aca="true" t="shared" si="9" ref="F50:F65">G50+H50</f>
        <v>6</v>
      </c>
      <c r="G50" s="32">
        <v>6</v>
      </c>
      <c r="H50" s="32"/>
      <c r="I50" s="32">
        <v>55</v>
      </c>
      <c r="J50" s="32">
        <v>15</v>
      </c>
      <c r="K50" s="32">
        <v>20</v>
      </c>
      <c r="L50" s="32">
        <v>20</v>
      </c>
      <c r="M50" s="32">
        <v>0</v>
      </c>
      <c r="N50" s="32">
        <v>0</v>
      </c>
      <c r="O50" s="32">
        <v>0</v>
      </c>
      <c r="P50" s="30"/>
    </row>
    <row r="51" spans="1:16" s="33" customFormat="1" ht="12.75">
      <c r="A51" s="117">
        <v>3</v>
      </c>
      <c r="B51" s="30" t="s">
        <v>42</v>
      </c>
      <c r="C51" s="32">
        <v>4</v>
      </c>
      <c r="D51" s="32">
        <v>4</v>
      </c>
      <c r="E51" s="32"/>
      <c r="F51" s="32">
        <f t="shared" si="9"/>
        <v>4</v>
      </c>
      <c r="G51" s="32"/>
      <c r="H51" s="32">
        <v>4</v>
      </c>
      <c r="I51" s="32">
        <v>30</v>
      </c>
      <c r="J51" s="32">
        <v>0</v>
      </c>
      <c r="K51" s="32">
        <v>0</v>
      </c>
      <c r="L51" s="32">
        <v>0</v>
      </c>
      <c r="M51" s="32">
        <v>15</v>
      </c>
      <c r="N51" s="32">
        <v>15</v>
      </c>
      <c r="O51" s="32">
        <v>0</v>
      </c>
      <c r="P51" s="30"/>
    </row>
    <row r="52" spans="1:16" s="33" customFormat="1" ht="12.75">
      <c r="A52" s="118">
        <v>4</v>
      </c>
      <c r="B52" s="22" t="s">
        <v>40</v>
      </c>
      <c r="C52" s="23">
        <v>3</v>
      </c>
      <c r="D52" s="23">
        <v>3</v>
      </c>
      <c r="E52" s="23"/>
      <c r="F52" s="23">
        <f t="shared" si="9"/>
        <v>4</v>
      </c>
      <c r="G52" s="23">
        <v>4</v>
      </c>
      <c r="H52" s="23"/>
      <c r="I52" s="23">
        <v>30</v>
      </c>
      <c r="J52" s="24">
        <v>15</v>
      </c>
      <c r="K52" s="24">
        <v>15</v>
      </c>
      <c r="L52" s="24">
        <v>0</v>
      </c>
      <c r="M52" s="24">
        <v>0</v>
      </c>
      <c r="N52" s="24">
        <v>0</v>
      </c>
      <c r="O52" s="24">
        <v>0</v>
      </c>
      <c r="P52" s="22"/>
    </row>
    <row r="53" spans="1:16" s="33" customFormat="1" ht="12.75">
      <c r="A53" s="118">
        <v>5</v>
      </c>
      <c r="B53" s="22" t="s">
        <v>43</v>
      </c>
      <c r="C53" s="23"/>
      <c r="D53" s="23">
        <v>4</v>
      </c>
      <c r="E53" s="23"/>
      <c r="F53" s="23">
        <f t="shared" si="9"/>
        <v>3</v>
      </c>
      <c r="G53" s="23"/>
      <c r="H53" s="23">
        <v>3</v>
      </c>
      <c r="I53" s="23">
        <v>20</v>
      </c>
      <c r="J53" s="23">
        <v>0</v>
      </c>
      <c r="K53" s="23">
        <v>0</v>
      </c>
      <c r="L53" s="23">
        <v>0</v>
      </c>
      <c r="M53" s="23">
        <v>10</v>
      </c>
      <c r="N53" s="23">
        <v>0</v>
      </c>
      <c r="O53" s="23">
        <v>10</v>
      </c>
      <c r="P53" s="22"/>
    </row>
    <row r="54" spans="1:16" s="33" customFormat="1" ht="12.75">
      <c r="A54" s="118">
        <v>6</v>
      </c>
      <c r="B54" s="22" t="s">
        <v>27</v>
      </c>
      <c r="C54" s="23"/>
      <c r="D54" s="42">
        <v>4</v>
      </c>
      <c r="E54" s="23"/>
      <c r="F54" s="23">
        <f t="shared" si="9"/>
        <v>4</v>
      </c>
      <c r="G54" s="23"/>
      <c r="H54" s="23">
        <v>4</v>
      </c>
      <c r="I54" s="23">
        <v>30</v>
      </c>
      <c r="J54" s="23">
        <v>0</v>
      </c>
      <c r="K54" s="23">
        <v>0</v>
      </c>
      <c r="L54" s="23">
        <v>0</v>
      </c>
      <c r="M54" s="23">
        <v>15</v>
      </c>
      <c r="N54" s="23">
        <v>0</v>
      </c>
      <c r="O54" s="23">
        <v>15</v>
      </c>
      <c r="P54" s="22"/>
    </row>
    <row r="55" spans="1:16" s="33" customFormat="1" ht="12.75">
      <c r="A55" s="119">
        <v>7</v>
      </c>
      <c r="B55" s="34" t="s">
        <v>22</v>
      </c>
      <c r="C55" s="35"/>
      <c r="D55" s="36"/>
      <c r="E55" s="35">
        <v>4</v>
      </c>
      <c r="F55" s="35">
        <f t="shared" si="9"/>
        <v>1</v>
      </c>
      <c r="G55" s="35"/>
      <c r="H55" s="35">
        <v>1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4" t="s">
        <v>149</v>
      </c>
    </row>
    <row r="56" spans="1:16" s="33" customFormat="1" ht="12.75">
      <c r="A56" s="106">
        <v>8</v>
      </c>
      <c r="B56" s="27" t="s">
        <v>21</v>
      </c>
      <c r="C56" s="18"/>
      <c r="D56" s="41"/>
      <c r="E56" s="18">
        <v>4</v>
      </c>
      <c r="F56" s="18">
        <f t="shared" si="9"/>
        <v>0</v>
      </c>
      <c r="G56" s="18"/>
      <c r="H56" s="18"/>
      <c r="I56" s="18">
        <v>15</v>
      </c>
      <c r="J56" s="28">
        <v>0</v>
      </c>
      <c r="K56" s="28">
        <v>0</v>
      </c>
      <c r="L56" s="28">
        <v>0</v>
      </c>
      <c r="M56" s="28">
        <v>0</v>
      </c>
      <c r="N56" s="28">
        <v>15</v>
      </c>
      <c r="O56" s="28">
        <v>0</v>
      </c>
      <c r="P56" s="34"/>
    </row>
    <row r="57" spans="1:16" s="33" customFormat="1" ht="12.75">
      <c r="A57" s="120">
        <v>9</v>
      </c>
      <c r="B57" s="47" t="s">
        <v>11</v>
      </c>
      <c r="C57" s="48">
        <v>4</v>
      </c>
      <c r="D57" s="48" t="s">
        <v>124</v>
      </c>
      <c r="E57" s="48"/>
      <c r="F57" s="35">
        <f t="shared" si="9"/>
        <v>3</v>
      </c>
      <c r="G57" s="48">
        <v>0</v>
      </c>
      <c r="H57" s="48">
        <v>3</v>
      </c>
      <c r="I57" s="48">
        <v>60</v>
      </c>
      <c r="J57" s="49">
        <v>0</v>
      </c>
      <c r="K57" s="49">
        <v>30</v>
      </c>
      <c r="L57" s="49">
        <v>0</v>
      </c>
      <c r="M57" s="49">
        <v>0</v>
      </c>
      <c r="N57" s="49">
        <v>30</v>
      </c>
      <c r="O57" s="49">
        <v>0</v>
      </c>
      <c r="P57" s="46"/>
    </row>
    <row r="58" spans="1:16" s="33" customFormat="1" ht="12.75">
      <c r="A58" s="120">
        <v>10</v>
      </c>
      <c r="B58" s="46" t="s">
        <v>78</v>
      </c>
      <c r="C58" s="48"/>
      <c r="D58" s="48" t="s">
        <v>124</v>
      </c>
      <c r="E58" s="48"/>
      <c r="F58" s="35">
        <f t="shared" si="9"/>
        <v>1</v>
      </c>
      <c r="G58" s="48">
        <v>0</v>
      </c>
      <c r="H58" s="48">
        <v>1</v>
      </c>
      <c r="I58" s="48">
        <v>60</v>
      </c>
      <c r="J58" s="49">
        <v>0</v>
      </c>
      <c r="K58" s="49">
        <v>30</v>
      </c>
      <c r="L58" s="49">
        <v>0</v>
      </c>
      <c r="M58" s="49">
        <v>0</v>
      </c>
      <c r="N58" s="49">
        <v>30</v>
      </c>
      <c r="O58" s="49">
        <v>0</v>
      </c>
      <c r="P58" s="46"/>
    </row>
    <row r="59" spans="1:16" s="33" customFormat="1" ht="12.75">
      <c r="A59" s="75">
        <v>11</v>
      </c>
      <c r="B59" s="6" t="s">
        <v>50</v>
      </c>
      <c r="C59" s="8"/>
      <c r="D59" s="8"/>
      <c r="E59" s="8">
        <v>3</v>
      </c>
      <c r="F59" s="7">
        <f t="shared" si="9"/>
        <v>1</v>
      </c>
      <c r="G59" s="8">
        <v>1</v>
      </c>
      <c r="H59" s="8"/>
      <c r="I59" s="8">
        <v>9</v>
      </c>
      <c r="J59" s="7">
        <v>9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46"/>
    </row>
    <row r="60" spans="1:16" s="33" customFormat="1" ht="12.75">
      <c r="A60" s="71">
        <v>12</v>
      </c>
      <c r="B60" s="3" t="s">
        <v>41</v>
      </c>
      <c r="C60" s="2"/>
      <c r="D60" s="4">
        <v>3</v>
      </c>
      <c r="E60" s="2"/>
      <c r="F60" s="2">
        <f t="shared" si="9"/>
        <v>1</v>
      </c>
      <c r="G60" s="2">
        <v>1</v>
      </c>
      <c r="H60" s="2"/>
      <c r="I60" s="2">
        <v>16</v>
      </c>
      <c r="J60" s="2">
        <v>16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"/>
    </row>
    <row r="61" spans="1:16" s="33" customFormat="1" ht="12.75">
      <c r="A61" s="71">
        <v>13</v>
      </c>
      <c r="B61" s="3" t="s">
        <v>44</v>
      </c>
      <c r="C61" s="2"/>
      <c r="D61" s="2">
        <v>4</v>
      </c>
      <c r="E61" s="2"/>
      <c r="F61" s="2">
        <f t="shared" si="9"/>
        <v>1</v>
      </c>
      <c r="G61" s="2"/>
      <c r="H61" s="2">
        <v>1</v>
      </c>
      <c r="I61" s="2">
        <v>16</v>
      </c>
      <c r="J61" s="2">
        <v>0</v>
      </c>
      <c r="K61" s="2">
        <v>0</v>
      </c>
      <c r="L61" s="2">
        <v>0</v>
      </c>
      <c r="M61" s="2">
        <v>16</v>
      </c>
      <c r="N61" s="2">
        <v>0</v>
      </c>
      <c r="O61" s="2">
        <v>0</v>
      </c>
      <c r="P61" s="9"/>
    </row>
    <row r="62" spans="1:16" s="33" customFormat="1" ht="12.75">
      <c r="A62" s="71">
        <v>14</v>
      </c>
      <c r="B62" s="3" t="s">
        <v>46</v>
      </c>
      <c r="C62" s="2">
        <v>4</v>
      </c>
      <c r="D62" s="2" t="s">
        <v>129</v>
      </c>
      <c r="E62" s="2"/>
      <c r="F62" s="2">
        <f t="shared" si="9"/>
        <v>2</v>
      </c>
      <c r="G62" s="2"/>
      <c r="H62" s="2">
        <v>2</v>
      </c>
      <c r="I62" s="2">
        <v>28</v>
      </c>
      <c r="J62" s="2">
        <v>0</v>
      </c>
      <c r="K62" s="2">
        <v>0</v>
      </c>
      <c r="L62" s="2">
        <v>0</v>
      </c>
      <c r="M62" s="2">
        <v>28</v>
      </c>
      <c r="N62" s="2">
        <v>0</v>
      </c>
      <c r="O62" s="2">
        <v>0</v>
      </c>
      <c r="P62" s="3"/>
    </row>
    <row r="63" spans="1:16" s="33" customFormat="1" ht="12.75">
      <c r="A63" s="71">
        <v>15</v>
      </c>
      <c r="B63" s="3" t="s">
        <v>61</v>
      </c>
      <c r="C63" s="4">
        <v>4</v>
      </c>
      <c r="D63" s="4">
        <v>4</v>
      </c>
      <c r="E63" s="4"/>
      <c r="F63" s="2">
        <f t="shared" si="9"/>
        <v>2</v>
      </c>
      <c r="G63" s="4"/>
      <c r="H63" s="4">
        <v>2</v>
      </c>
      <c r="I63" s="4">
        <v>30</v>
      </c>
      <c r="J63" s="2">
        <v>0</v>
      </c>
      <c r="K63" s="2">
        <v>0</v>
      </c>
      <c r="L63" s="2">
        <v>0</v>
      </c>
      <c r="M63" s="2">
        <v>15</v>
      </c>
      <c r="N63" s="2">
        <v>15</v>
      </c>
      <c r="O63" s="2">
        <v>0</v>
      </c>
      <c r="P63" s="3"/>
    </row>
    <row r="64" spans="1:16" s="33" customFormat="1" ht="12.75">
      <c r="A64" s="71">
        <v>16</v>
      </c>
      <c r="B64" s="3" t="s">
        <v>45</v>
      </c>
      <c r="C64" s="2"/>
      <c r="D64" s="2">
        <v>4</v>
      </c>
      <c r="E64" s="2"/>
      <c r="F64" s="2">
        <f t="shared" si="9"/>
        <v>2</v>
      </c>
      <c r="G64" s="2"/>
      <c r="H64" s="2">
        <v>2</v>
      </c>
      <c r="I64" s="2">
        <v>25</v>
      </c>
      <c r="J64" s="5">
        <v>0</v>
      </c>
      <c r="K64" s="5">
        <v>0</v>
      </c>
      <c r="L64" s="5">
        <v>0</v>
      </c>
      <c r="M64" s="5">
        <v>13</v>
      </c>
      <c r="N64" s="5">
        <v>12</v>
      </c>
      <c r="O64" s="5">
        <v>0</v>
      </c>
      <c r="P64" s="3"/>
    </row>
    <row r="65" spans="1:16" s="33" customFormat="1" ht="12.75">
      <c r="A65" s="106">
        <v>17</v>
      </c>
      <c r="B65" s="3" t="s">
        <v>68</v>
      </c>
      <c r="C65" s="18"/>
      <c r="D65" s="18">
        <v>3</v>
      </c>
      <c r="E65" s="18"/>
      <c r="F65" s="2">
        <f t="shared" si="9"/>
        <v>2</v>
      </c>
      <c r="G65" s="18">
        <v>2</v>
      </c>
      <c r="H65" s="18"/>
      <c r="I65" s="18">
        <v>30</v>
      </c>
      <c r="J65" s="28">
        <v>15</v>
      </c>
      <c r="K65" s="28">
        <v>15</v>
      </c>
      <c r="L65" s="28">
        <v>0</v>
      </c>
      <c r="M65" s="28">
        <v>0</v>
      </c>
      <c r="N65" s="28">
        <v>0</v>
      </c>
      <c r="O65" s="28">
        <v>0</v>
      </c>
      <c r="P65" s="27"/>
    </row>
    <row r="66" spans="1:16" s="33" customFormat="1" ht="12.75">
      <c r="A66" s="106">
        <v>18</v>
      </c>
      <c r="B66" s="3" t="s">
        <v>173</v>
      </c>
      <c r="C66" s="18"/>
      <c r="D66" s="18"/>
      <c r="E66" s="18">
        <v>3</v>
      </c>
      <c r="F66" s="2">
        <v>0</v>
      </c>
      <c r="G66" s="18">
        <v>0</v>
      </c>
      <c r="H66" s="18"/>
      <c r="I66" s="18">
        <v>4</v>
      </c>
      <c r="J66" s="28">
        <v>4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7"/>
    </row>
    <row r="67" spans="1:16" s="33" customFormat="1" ht="12.75">
      <c r="A67" s="106"/>
      <c r="B67" s="109" t="s">
        <v>69</v>
      </c>
      <c r="C67" s="2"/>
      <c r="D67" s="2"/>
      <c r="E67" s="2"/>
      <c r="F67" s="2"/>
      <c r="G67" s="2"/>
      <c r="H67" s="2"/>
      <c r="I67" s="2"/>
      <c r="J67" s="5"/>
      <c r="K67" s="5"/>
      <c r="L67" s="5"/>
      <c r="M67" s="5"/>
      <c r="N67" s="5"/>
      <c r="O67" s="5"/>
      <c r="P67" s="3"/>
    </row>
    <row r="68" spans="1:16" s="112" customFormat="1" ht="24">
      <c r="A68" s="124">
        <v>19</v>
      </c>
      <c r="B68" s="100" t="s">
        <v>92</v>
      </c>
      <c r="C68" s="123">
        <v>3</v>
      </c>
      <c r="D68" s="123">
        <v>3</v>
      </c>
      <c r="E68" s="124"/>
      <c r="F68" s="71">
        <f aca="true" t="shared" si="10" ref="F68:F74">G68+H68</f>
        <v>4</v>
      </c>
      <c r="G68" s="124">
        <v>4</v>
      </c>
      <c r="H68" s="124"/>
      <c r="I68" s="123">
        <v>45</v>
      </c>
      <c r="J68" s="125">
        <v>25</v>
      </c>
      <c r="K68" s="125">
        <v>20</v>
      </c>
      <c r="L68" s="125">
        <v>0</v>
      </c>
      <c r="M68" s="125">
        <v>0</v>
      </c>
      <c r="N68" s="125">
        <v>0</v>
      </c>
      <c r="O68" s="125">
        <v>0</v>
      </c>
      <c r="P68" s="110"/>
    </row>
    <row r="69" spans="1:16" s="25" customFormat="1" ht="24">
      <c r="A69" s="80">
        <v>20</v>
      </c>
      <c r="B69" s="100" t="s">
        <v>133</v>
      </c>
      <c r="C69" s="80"/>
      <c r="D69" s="80">
        <v>3</v>
      </c>
      <c r="E69" s="80"/>
      <c r="F69" s="71">
        <f t="shared" si="10"/>
        <v>3</v>
      </c>
      <c r="G69" s="80">
        <v>3</v>
      </c>
      <c r="H69" s="80"/>
      <c r="I69" s="80">
        <v>45</v>
      </c>
      <c r="J69" s="81">
        <v>30</v>
      </c>
      <c r="K69" s="81">
        <v>15</v>
      </c>
      <c r="L69" s="81">
        <v>0</v>
      </c>
      <c r="M69" s="81">
        <v>0</v>
      </c>
      <c r="N69" s="81">
        <v>0</v>
      </c>
      <c r="O69" s="81">
        <v>0</v>
      </c>
      <c r="P69" s="3"/>
    </row>
    <row r="70" spans="1:16" s="55" customFormat="1" ht="12.75">
      <c r="A70" s="124">
        <v>21</v>
      </c>
      <c r="B70" s="77" t="s">
        <v>94</v>
      </c>
      <c r="C70" s="83"/>
      <c r="D70" s="83">
        <v>3</v>
      </c>
      <c r="E70" s="78"/>
      <c r="F70" s="2">
        <f t="shared" si="10"/>
        <v>3</v>
      </c>
      <c r="G70" s="78">
        <v>3</v>
      </c>
      <c r="H70" s="78"/>
      <c r="I70" s="83">
        <v>40</v>
      </c>
      <c r="J70" s="96">
        <v>15</v>
      </c>
      <c r="K70" s="96">
        <v>25</v>
      </c>
      <c r="L70" s="96">
        <v>0</v>
      </c>
      <c r="M70" s="96">
        <v>0</v>
      </c>
      <c r="N70" s="96">
        <v>0</v>
      </c>
      <c r="O70" s="96">
        <v>0</v>
      </c>
      <c r="P70" s="52"/>
    </row>
    <row r="71" spans="1:16" s="37" customFormat="1" ht="25.5">
      <c r="A71" s="80">
        <v>22</v>
      </c>
      <c r="B71" s="97" t="s">
        <v>134</v>
      </c>
      <c r="C71" s="98"/>
      <c r="D71" s="98">
        <v>4</v>
      </c>
      <c r="E71" s="80"/>
      <c r="F71" s="71">
        <f t="shared" si="10"/>
        <v>3</v>
      </c>
      <c r="G71" s="80"/>
      <c r="H71" s="80">
        <v>3</v>
      </c>
      <c r="I71" s="98">
        <v>45</v>
      </c>
      <c r="J71" s="99">
        <v>0</v>
      </c>
      <c r="K71" s="99">
        <v>0</v>
      </c>
      <c r="L71" s="99">
        <v>0</v>
      </c>
      <c r="M71" s="99">
        <v>20</v>
      </c>
      <c r="N71" s="99">
        <v>25</v>
      </c>
      <c r="O71" s="99">
        <v>0</v>
      </c>
      <c r="P71" s="27"/>
    </row>
    <row r="72" spans="1:16" s="40" customFormat="1" ht="12.75">
      <c r="A72" s="124">
        <v>23</v>
      </c>
      <c r="B72" s="82" t="s">
        <v>126</v>
      </c>
      <c r="C72" s="78"/>
      <c r="D72" s="78">
        <v>4</v>
      </c>
      <c r="E72" s="78"/>
      <c r="F72" s="2">
        <f t="shared" si="10"/>
        <v>1</v>
      </c>
      <c r="G72" s="78"/>
      <c r="H72" s="78">
        <v>1</v>
      </c>
      <c r="I72" s="78">
        <v>15</v>
      </c>
      <c r="J72" s="79">
        <v>0</v>
      </c>
      <c r="K72" s="79">
        <v>0</v>
      </c>
      <c r="L72" s="79">
        <v>0</v>
      </c>
      <c r="M72" s="79">
        <v>5</v>
      </c>
      <c r="N72" s="79">
        <v>10</v>
      </c>
      <c r="O72" s="79">
        <v>0</v>
      </c>
      <c r="P72" s="3"/>
    </row>
    <row r="73" spans="1:16" s="29" customFormat="1" ht="12.75">
      <c r="A73" s="124">
        <v>24</v>
      </c>
      <c r="B73" s="77" t="s">
        <v>93</v>
      </c>
      <c r="C73" s="83"/>
      <c r="D73" s="83">
        <v>4</v>
      </c>
      <c r="E73" s="78"/>
      <c r="F73" s="2">
        <f t="shared" si="10"/>
        <v>2</v>
      </c>
      <c r="G73" s="78"/>
      <c r="H73" s="78">
        <v>2</v>
      </c>
      <c r="I73" s="83">
        <v>25</v>
      </c>
      <c r="J73" s="96">
        <v>0</v>
      </c>
      <c r="K73" s="96">
        <v>0</v>
      </c>
      <c r="L73" s="96">
        <v>0</v>
      </c>
      <c r="M73" s="96">
        <v>10</v>
      </c>
      <c r="N73" s="96">
        <v>15</v>
      </c>
      <c r="O73" s="96">
        <v>0</v>
      </c>
      <c r="P73" s="3"/>
    </row>
    <row r="74" spans="1:16" s="57" customFormat="1" ht="12.75">
      <c r="A74" s="80">
        <v>25</v>
      </c>
      <c r="B74" s="97" t="s">
        <v>114</v>
      </c>
      <c r="C74" s="98"/>
      <c r="D74" s="98">
        <v>4</v>
      </c>
      <c r="E74" s="80"/>
      <c r="F74" s="2">
        <f t="shared" si="10"/>
        <v>2</v>
      </c>
      <c r="G74" s="80"/>
      <c r="H74" s="80">
        <v>2</v>
      </c>
      <c r="I74" s="98">
        <v>20</v>
      </c>
      <c r="J74" s="99">
        <v>0</v>
      </c>
      <c r="K74" s="99">
        <v>0</v>
      </c>
      <c r="L74" s="99">
        <v>0</v>
      </c>
      <c r="M74" s="99">
        <v>10</v>
      </c>
      <c r="N74" s="99">
        <v>10</v>
      </c>
      <c r="O74" s="99">
        <v>0</v>
      </c>
      <c r="P74" s="56"/>
    </row>
    <row r="75" spans="1:16" s="14" customFormat="1" ht="12.75">
      <c r="A75" s="12"/>
      <c r="B75" s="12" t="s">
        <v>17</v>
      </c>
      <c r="C75" s="13">
        <f>COUNT(C49:C74)</f>
        <v>8</v>
      </c>
      <c r="D75" s="13"/>
      <c r="E75" s="12"/>
      <c r="F75" s="13">
        <f aca="true" t="shared" si="11" ref="F75:O75">SUM(F49:F74)</f>
        <v>60</v>
      </c>
      <c r="G75" s="13">
        <f>SUM(G49:G74)</f>
        <v>29</v>
      </c>
      <c r="H75" s="13">
        <f>SUM(H49:H74)</f>
        <v>31</v>
      </c>
      <c r="I75" s="13">
        <f t="shared" si="11"/>
        <v>738</v>
      </c>
      <c r="J75" s="13">
        <f t="shared" si="11"/>
        <v>174</v>
      </c>
      <c r="K75" s="13">
        <f t="shared" si="11"/>
        <v>185</v>
      </c>
      <c r="L75" s="13">
        <f t="shared" si="11"/>
        <v>20</v>
      </c>
      <c r="M75" s="13">
        <f t="shared" si="11"/>
        <v>157</v>
      </c>
      <c r="N75" s="13">
        <f t="shared" si="11"/>
        <v>177</v>
      </c>
      <c r="O75" s="13">
        <f t="shared" si="11"/>
        <v>25</v>
      </c>
      <c r="P75" s="12"/>
    </row>
    <row r="76" spans="2:16" s="1" customFormat="1" ht="12.75">
      <c r="B76" s="19" t="s">
        <v>60</v>
      </c>
      <c r="C76" s="20"/>
      <c r="D76" s="20"/>
      <c r="E76" s="20"/>
      <c r="F76" s="14"/>
      <c r="G76" s="14"/>
      <c r="H76" s="14"/>
      <c r="I76" s="152">
        <f>SUM(J75:L75)</f>
        <v>379</v>
      </c>
      <c r="J76" s="152"/>
      <c r="K76" s="152"/>
      <c r="L76" s="152">
        <f>SUM(M75:O75)</f>
        <v>359</v>
      </c>
      <c r="M76" s="152"/>
      <c r="N76" s="152"/>
      <c r="O76" s="11"/>
      <c r="P76" s="10"/>
    </row>
    <row r="77" spans="2:16" s="1" customFormat="1" ht="12.75">
      <c r="B77" s="104" t="s">
        <v>169</v>
      </c>
      <c r="C77" s="86"/>
      <c r="D77" s="86"/>
      <c r="E77" s="86"/>
      <c r="F77" s="68"/>
      <c r="G77" s="68"/>
      <c r="H77" s="68"/>
      <c r="I77" s="69"/>
      <c r="J77" s="69"/>
      <c r="K77" s="59"/>
      <c r="O77" s="11"/>
      <c r="P77" s="10"/>
    </row>
    <row r="78" spans="2:16" s="1" customFormat="1" ht="12.75">
      <c r="B78" s="67"/>
      <c r="C78" s="86"/>
      <c r="D78" s="86"/>
      <c r="E78" s="86"/>
      <c r="F78" s="68"/>
      <c r="G78" s="68"/>
      <c r="H78" s="68"/>
      <c r="I78" s="69"/>
      <c r="J78" s="69"/>
      <c r="K78" s="59"/>
      <c r="O78" s="11"/>
      <c r="P78" s="10"/>
    </row>
    <row r="79" spans="2:16" s="1" customFormat="1" ht="12.75">
      <c r="B79" s="87" t="s">
        <v>148</v>
      </c>
      <c r="C79" s="86"/>
      <c r="D79" s="86"/>
      <c r="E79" s="86"/>
      <c r="F79" s="89">
        <f>SUM(F49:F66)</f>
        <v>42</v>
      </c>
      <c r="G79" s="89">
        <f>SUM(G49:G66)</f>
        <v>19</v>
      </c>
      <c r="H79" s="89">
        <f>SUM(H49:H66)</f>
        <v>23</v>
      </c>
      <c r="I79" s="69"/>
      <c r="J79" s="69"/>
      <c r="K79" s="59"/>
      <c r="O79" s="11"/>
      <c r="P79" s="10"/>
    </row>
    <row r="80" spans="2:16" s="1" customFormat="1" ht="12.75">
      <c r="B80" s="87" t="s">
        <v>150</v>
      </c>
      <c r="C80" s="86"/>
      <c r="D80" s="86"/>
      <c r="E80" s="86"/>
      <c r="F80" s="89">
        <f>SUM(F68:F74)</f>
        <v>18</v>
      </c>
      <c r="G80" s="89">
        <f>SUM(G68:G74)</f>
        <v>10</v>
      </c>
      <c r="H80" s="89">
        <f>SUM(H68:H74)</f>
        <v>8</v>
      </c>
      <c r="I80" s="69"/>
      <c r="J80" s="69"/>
      <c r="K80" s="59"/>
      <c r="O80" s="11"/>
      <c r="P80" s="10"/>
    </row>
    <row r="81" spans="2:16" s="1" customFormat="1" ht="12.75">
      <c r="B81" s="67"/>
      <c r="C81" s="86"/>
      <c r="D81" s="86"/>
      <c r="E81" s="86"/>
      <c r="F81" s="68"/>
      <c r="G81" s="68">
        <f>SUM(G79:G80)</f>
        <v>29</v>
      </c>
      <c r="H81" s="68">
        <f>SUM(H79:H80)</f>
        <v>31</v>
      </c>
      <c r="I81" s="69"/>
      <c r="J81" s="69"/>
      <c r="K81" s="59"/>
      <c r="O81" s="11"/>
      <c r="P81" s="10"/>
    </row>
    <row r="82" spans="2:16" s="1" customFormat="1" ht="12.75">
      <c r="B82" s="67"/>
      <c r="C82" s="86"/>
      <c r="D82" s="86"/>
      <c r="E82" s="86"/>
      <c r="F82" s="68"/>
      <c r="G82" s="68"/>
      <c r="H82" s="68"/>
      <c r="I82" s="69"/>
      <c r="J82" s="69"/>
      <c r="K82" s="59"/>
      <c r="O82" s="11"/>
      <c r="P82" s="10"/>
    </row>
    <row r="83" spans="2:5" ht="12.75">
      <c r="B83" s="128" t="s">
        <v>63</v>
      </c>
      <c r="C83" s="129"/>
      <c r="D83" s="129"/>
      <c r="E83" s="129"/>
    </row>
    <row r="84" spans="2:15" s="39" customFormat="1" ht="12.75">
      <c r="B84" s="39" t="s">
        <v>64</v>
      </c>
      <c r="F84" s="39">
        <f>SUM(F49:F51)</f>
        <v>15</v>
      </c>
      <c r="I84" s="39">
        <f>SUM(I49:I51)</f>
        <v>130</v>
      </c>
      <c r="J84" s="39">
        <f aca="true" t="shared" si="12" ref="J84:O84">SUM(J49:J51)</f>
        <v>45</v>
      </c>
      <c r="K84" s="39">
        <f t="shared" si="12"/>
        <v>35</v>
      </c>
      <c r="L84" s="39">
        <f t="shared" si="12"/>
        <v>20</v>
      </c>
      <c r="M84" s="39">
        <f t="shared" si="12"/>
        <v>15</v>
      </c>
      <c r="N84" s="39">
        <f t="shared" si="12"/>
        <v>15</v>
      </c>
      <c r="O84" s="39">
        <f t="shared" si="12"/>
        <v>0</v>
      </c>
    </row>
    <row r="85" spans="2:15" s="26" customFormat="1" ht="12.75">
      <c r="B85" s="26" t="s">
        <v>65</v>
      </c>
      <c r="F85" s="26">
        <f>SUM(F52:F54)</f>
        <v>11</v>
      </c>
      <c r="I85" s="26">
        <f>SUM(I52:I55)</f>
        <v>80</v>
      </c>
      <c r="J85" s="26">
        <f aca="true" t="shared" si="13" ref="J85:O85">SUM(J52:J55)</f>
        <v>15</v>
      </c>
      <c r="K85" s="26">
        <f t="shared" si="13"/>
        <v>15</v>
      </c>
      <c r="L85" s="26">
        <f t="shared" si="13"/>
        <v>0</v>
      </c>
      <c r="M85" s="26">
        <f t="shared" si="13"/>
        <v>25</v>
      </c>
      <c r="N85" s="26">
        <f t="shared" si="13"/>
        <v>0</v>
      </c>
      <c r="O85" s="26">
        <f t="shared" si="13"/>
        <v>25</v>
      </c>
    </row>
    <row r="86" spans="2:15" s="40" customFormat="1" ht="12.75">
      <c r="B86" s="40" t="s">
        <v>22</v>
      </c>
      <c r="F86" s="40">
        <f>SUM(F55:F55)</f>
        <v>1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</row>
    <row r="87" spans="2:15" s="40" customFormat="1" ht="12.75">
      <c r="B87" s="45" t="s">
        <v>115</v>
      </c>
      <c r="C87" s="45"/>
      <c r="D87" s="45"/>
      <c r="E87" s="45"/>
      <c r="F87" s="45">
        <f>SUM(F57:F58)</f>
        <v>4</v>
      </c>
      <c r="G87" s="45"/>
      <c r="H87" s="45"/>
      <c r="I87" s="45">
        <f aca="true" t="shared" si="14" ref="I87:O87">SUM(I57:I58)</f>
        <v>120</v>
      </c>
      <c r="J87" s="45">
        <f t="shared" si="14"/>
        <v>0</v>
      </c>
      <c r="K87" s="45">
        <f t="shared" si="14"/>
        <v>60</v>
      </c>
      <c r="L87" s="45">
        <f t="shared" si="14"/>
        <v>0</v>
      </c>
      <c r="M87" s="45">
        <f t="shared" si="14"/>
        <v>0</v>
      </c>
      <c r="N87" s="45">
        <f t="shared" si="14"/>
        <v>60</v>
      </c>
      <c r="O87" s="45">
        <f t="shared" si="14"/>
        <v>0</v>
      </c>
    </row>
    <row r="88" spans="2:15" s="40" customFormat="1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 ht="12.75">
      <c r="B89" s="44" t="s">
        <v>67</v>
      </c>
      <c r="F89">
        <f>SUM(F84:F88)</f>
        <v>31</v>
      </c>
      <c r="I89">
        <f aca="true" t="shared" si="15" ref="I89:O89">SUM(I84:I88)</f>
        <v>330</v>
      </c>
      <c r="J89">
        <f t="shared" si="15"/>
        <v>60</v>
      </c>
      <c r="K89">
        <f t="shared" si="15"/>
        <v>110</v>
      </c>
      <c r="L89">
        <f t="shared" si="15"/>
        <v>20</v>
      </c>
      <c r="M89">
        <f t="shared" si="15"/>
        <v>40</v>
      </c>
      <c r="N89">
        <f t="shared" si="15"/>
        <v>75</v>
      </c>
      <c r="O89">
        <f t="shared" si="15"/>
        <v>25</v>
      </c>
    </row>
    <row r="90" spans="2:15" ht="12.75">
      <c r="B90" s="16" t="s">
        <v>160</v>
      </c>
      <c r="D90" s="16"/>
      <c r="E90" s="21" t="s">
        <v>30</v>
      </c>
      <c r="F90" s="21" t="s">
        <v>0</v>
      </c>
      <c r="G90" s="21"/>
      <c r="H90" s="21"/>
      <c r="I90" s="21"/>
      <c r="J90" s="16"/>
      <c r="K90" s="16"/>
      <c r="L90" s="16"/>
      <c r="M90" s="16"/>
      <c r="N90" s="16"/>
      <c r="O90" s="16"/>
    </row>
    <row r="91" spans="2:15" ht="12.75">
      <c r="B91" t="s">
        <v>170</v>
      </c>
      <c r="D91" s="17"/>
      <c r="E91" s="60">
        <f>I91/I94</f>
        <v>0.4868804664723032</v>
      </c>
      <c r="F91" s="21" t="s">
        <v>31</v>
      </c>
      <c r="G91" s="21"/>
      <c r="H91" s="21"/>
      <c r="I91" s="21">
        <f>J124+M124</f>
        <v>334</v>
      </c>
      <c r="J91" s="16"/>
      <c r="K91" s="16"/>
      <c r="L91" s="16"/>
      <c r="M91" s="16"/>
      <c r="N91" s="16"/>
      <c r="O91" s="16"/>
    </row>
    <row r="92" spans="2:15" ht="12.75">
      <c r="B92" t="s">
        <v>77</v>
      </c>
      <c r="D92" s="17"/>
      <c r="E92" s="60">
        <f>I92/I94</f>
        <v>0.39941690962099125</v>
      </c>
      <c r="F92" s="21" t="s">
        <v>32</v>
      </c>
      <c r="G92" s="21"/>
      <c r="H92" s="21"/>
      <c r="I92" s="21">
        <f>K124+N124</f>
        <v>274</v>
      </c>
      <c r="J92" s="16"/>
      <c r="K92" s="16"/>
      <c r="L92" s="16"/>
      <c r="M92" s="16"/>
      <c r="N92" s="16"/>
      <c r="O92" s="16"/>
    </row>
    <row r="93" spans="2:15" ht="12.75">
      <c r="B93" t="s">
        <v>23</v>
      </c>
      <c r="D93" s="17"/>
      <c r="E93" s="60">
        <f>I93/I94</f>
        <v>0.11370262390670553</v>
      </c>
      <c r="F93" s="21" t="s">
        <v>33</v>
      </c>
      <c r="G93" s="21"/>
      <c r="H93" s="21"/>
      <c r="I93" s="21">
        <f>L124+O124</f>
        <v>78</v>
      </c>
      <c r="J93" s="16"/>
      <c r="K93" s="16"/>
      <c r="L93" s="16"/>
      <c r="M93" s="16"/>
      <c r="N93" s="16"/>
      <c r="O93" s="16"/>
    </row>
    <row r="94" spans="2:15" ht="12.75">
      <c r="B94" t="s">
        <v>35</v>
      </c>
      <c r="D94" s="16"/>
      <c r="E94" s="60">
        <f>SUM(E91:E93)</f>
        <v>0.9999999999999999</v>
      </c>
      <c r="F94" s="21" t="s">
        <v>2</v>
      </c>
      <c r="G94" s="21"/>
      <c r="H94" s="21"/>
      <c r="I94" s="21">
        <f>SUM(I91:I93)</f>
        <v>686</v>
      </c>
      <c r="J94" s="16"/>
      <c r="K94" s="16"/>
      <c r="L94" s="16"/>
      <c r="M94" s="16"/>
      <c r="N94" s="16"/>
      <c r="O94" s="16"/>
    </row>
    <row r="95" ht="12.75">
      <c r="B95" t="s">
        <v>73</v>
      </c>
    </row>
    <row r="96" spans="1:16" ht="12.75" customHeight="1">
      <c r="A96" s="130" t="s">
        <v>24</v>
      </c>
      <c r="B96" s="131" t="s">
        <v>3</v>
      </c>
      <c r="C96" s="131" t="s">
        <v>138</v>
      </c>
      <c r="D96" s="131"/>
      <c r="E96" s="131"/>
      <c r="F96" s="141" t="s">
        <v>4</v>
      </c>
      <c r="G96" s="142"/>
      <c r="H96" s="143"/>
      <c r="I96" s="144" t="s">
        <v>5</v>
      </c>
      <c r="J96" s="145"/>
      <c r="K96" s="145"/>
      <c r="L96" s="145"/>
      <c r="M96" s="145"/>
      <c r="N96" s="145"/>
      <c r="O96" s="146"/>
      <c r="P96" s="147" t="s">
        <v>6</v>
      </c>
    </row>
    <row r="97" spans="1:16" s="1" customFormat="1" ht="12.75" customHeight="1">
      <c r="A97" s="130"/>
      <c r="B97" s="132"/>
      <c r="C97" s="150" t="s">
        <v>7</v>
      </c>
      <c r="D97" s="139" t="s">
        <v>139</v>
      </c>
      <c r="E97" s="139" t="s">
        <v>140</v>
      </c>
      <c r="F97" s="150" t="s">
        <v>67</v>
      </c>
      <c r="G97" s="150" t="s">
        <v>146</v>
      </c>
      <c r="H97" s="150" t="s">
        <v>147</v>
      </c>
      <c r="I97" s="139" t="s">
        <v>143</v>
      </c>
      <c r="J97" s="135" t="s">
        <v>146</v>
      </c>
      <c r="K97" s="136"/>
      <c r="L97" s="137"/>
      <c r="M97" s="135" t="s">
        <v>147</v>
      </c>
      <c r="N97" s="136"/>
      <c r="O97" s="137"/>
      <c r="P97" s="148"/>
    </row>
    <row r="98" spans="1:16" s="1" customFormat="1" ht="12.75">
      <c r="A98" s="130"/>
      <c r="B98" s="133"/>
      <c r="C98" s="151"/>
      <c r="D98" s="140"/>
      <c r="E98" s="140"/>
      <c r="F98" s="151"/>
      <c r="G98" s="151"/>
      <c r="H98" s="151"/>
      <c r="I98" s="140"/>
      <c r="J98" s="70" t="s">
        <v>8</v>
      </c>
      <c r="K98" s="71" t="s">
        <v>9</v>
      </c>
      <c r="L98" s="71" t="s">
        <v>10</v>
      </c>
      <c r="M98" s="71" t="s">
        <v>8</v>
      </c>
      <c r="N98" s="71" t="s">
        <v>9</v>
      </c>
      <c r="O98" s="71" t="s">
        <v>10</v>
      </c>
      <c r="P98" s="149"/>
    </row>
    <row r="99" spans="1:16" s="25" customFormat="1" ht="12.75">
      <c r="A99" s="118">
        <f>A98+1</f>
        <v>1</v>
      </c>
      <c r="B99" s="43" t="s">
        <v>47</v>
      </c>
      <c r="C99" s="42">
        <v>5</v>
      </c>
      <c r="D99" s="42">
        <v>5</v>
      </c>
      <c r="E99" s="42"/>
      <c r="F99" s="23">
        <f>G99+H99</f>
        <v>3</v>
      </c>
      <c r="G99" s="42">
        <v>3</v>
      </c>
      <c r="H99" s="42"/>
      <c r="I99" s="42">
        <v>30</v>
      </c>
      <c r="J99" s="23">
        <v>15</v>
      </c>
      <c r="K99" s="23">
        <v>15</v>
      </c>
      <c r="L99" s="23">
        <v>0</v>
      </c>
      <c r="M99" s="23">
        <v>0</v>
      </c>
      <c r="N99" s="23">
        <v>0</v>
      </c>
      <c r="O99" s="23">
        <v>0</v>
      </c>
      <c r="P99" s="22"/>
    </row>
    <row r="100" spans="1:16" s="25" customFormat="1" ht="12.75">
      <c r="A100" s="118">
        <v>2</v>
      </c>
      <c r="B100" s="22" t="s">
        <v>51</v>
      </c>
      <c r="C100" s="42">
        <v>5</v>
      </c>
      <c r="D100" s="42">
        <v>5</v>
      </c>
      <c r="E100" s="42"/>
      <c r="F100" s="23">
        <f aca="true" t="shared" si="16" ref="F100:F116">G100+H100</f>
        <v>3</v>
      </c>
      <c r="G100" s="42">
        <v>3</v>
      </c>
      <c r="H100" s="42"/>
      <c r="I100" s="42">
        <v>30</v>
      </c>
      <c r="J100" s="23">
        <v>15</v>
      </c>
      <c r="K100" s="23">
        <v>15</v>
      </c>
      <c r="L100" s="23">
        <v>0</v>
      </c>
      <c r="M100" s="23">
        <v>0</v>
      </c>
      <c r="N100" s="23">
        <v>0</v>
      </c>
      <c r="O100" s="23">
        <v>0</v>
      </c>
      <c r="P100" s="22"/>
    </row>
    <row r="101" spans="1:16" s="25" customFormat="1" ht="12.75">
      <c r="A101" s="118">
        <v>3</v>
      </c>
      <c r="B101" s="22" t="s">
        <v>52</v>
      </c>
      <c r="C101" s="23"/>
      <c r="D101" s="42">
        <v>5</v>
      </c>
      <c r="E101" s="23"/>
      <c r="F101" s="23">
        <f t="shared" si="16"/>
        <v>3</v>
      </c>
      <c r="G101" s="23">
        <v>3</v>
      </c>
      <c r="H101" s="23"/>
      <c r="I101" s="23">
        <v>30</v>
      </c>
      <c r="J101" s="23">
        <v>15</v>
      </c>
      <c r="K101" s="23">
        <v>15</v>
      </c>
      <c r="L101" s="23">
        <v>0</v>
      </c>
      <c r="M101" s="23">
        <v>0</v>
      </c>
      <c r="N101" s="23">
        <v>0</v>
      </c>
      <c r="O101" s="23">
        <v>0</v>
      </c>
      <c r="P101" s="22"/>
    </row>
    <row r="102" spans="1:16" s="25" customFormat="1" ht="12.75">
      <c r="A102" s="118">
        <v>4</v>
      </c>
      <c r="B102" s="22" t="s">
        <v>53</v>
      </c>
      <c r="C102" s="23"/>
      <c r="D102" s="23">
        <v>6</v>
      </c>
      <c r="E102" s="23"/>
      <c r="F102" s="23">
        <f t="shared" si="16"/>
        <v>3</v>
      </c>
      <c r="G102" s="23"/>
      <c r="H102" s="23">
        <v>3</v>
      </c>
      <c r="I102" s="23">
        <v>30</v>
      </c>
      <c r="J102" s="23">
        <v>0</v>
      </c>
      <c r="K102" s="23">
        <v>0</v>
      </c>
      <c r="L102" s="23">
        <v>0</v>
      </c>
      <c r="M102" s="23">
        <v>15</v>
      </c>
      <c r="N102" s="23">
        <v>15</v>
      </c>
      <c r="O102" s="23">
        <v>0</v>
      </c>
      <c r="P102" s="22"/>
    </row>
    <row r="103" spans="1:16" s="25" customFormat="1" ht="12.75">
      <c r="A103" s="118">
        <v>5</v>
      </c>
      <c r="B103" s="22" t="s">
        <v>28</v>
      </c>
      <c r="C103" s="23"/>
      <c r="D103" s="23">
        <v>6</v>
      </c>
      <c r="E103" s="23"/>
      <c r="F103" s="23">
        <f t="shared" si="16"/>
        <v>3</v>
      </c>
      <c r="G103" s="23"/>
      <c r="H103" s="23">
        <v>3</v>
      </c>
      <c r="I103" s="23">
        <v>30</v>
      </c>
      <c r="J103" s="23">
        <v>0</v>
      </c>
      <c r="K103" s="23">
        <v>0</v>
      </c>
      <c r="L103" s="23">
        <v>0</v>
      </c>
      <c r="M103" s="23">
        <v>15</v>
      </c>
      <c r="N103" s="23">
        <v>0</v>
      </c>
      <c r="O103" s="23">
        <v>15</v>
      </c>
      <c r="P103" s="22"/>
    </row>
    <row r="104" spans="1:16" s="25" customFormat="1" ht="12.75">
      <c r="A104" s="118">
        <v>6</v>
      </c>
      <c r="B104" s="22" t="s">
        <v>128</v>
      </c>
      <c r="C104" s="23"/>
      <c r="D104" s="23">
        <v>6</v>
      </c>
      <c r="E104" s="23"/>
      <c r="F104" s="23">
        <f t="shared" si="16"/>
        <v>4</v>
      </c>
      <c r="G104" s="23"/>
      <c r="H104" s="23">
        <v>4</v>
      </c>
      <c r="I104" s="23">
        <v>40</v>
      </c>
      <c r="J104" s="24">
        <v>0</v>
      </c>
      <c r="K104" s="24">
        <v>0</v>
      </c>
      <c r="L104" s="24">
        <v>0</v>
      </c>
      <c r="M104" s="24">
        <v>10</v>
      </c>
      <c r="N104" s="24">
        <v>0</v>
      </c>
      <c r="O104" s="24">
        <v>30</v>
      </c>
      <c r="P104" s="22"/>
    </row>
    <row r="105" spans="1:16" s="1" customFormat="1" ht="12.75">
      <c r="A105" s="71">
        <v>7</v>
      </c>
      <c r="B105" s="3" t="s">
        <v>25</v>
      </c>
      <c r="C105" s="4"/>
      <c r="D105" s="4">
        <v>5</v>
      </c>
      <c r="E105" s="4"/>
      <c r="F105" s="18">
        <f t="shared" si="16"/>
        <v>2</v>
      </c>
      <c r="G105" s="4">
        <v>2</v>
      </c>
      <c r="H105" s="4"/>
      <c r="I105" s="4">
        <v>28</v>
      </c>
      <c r="J105" s="2">
        <v>10</v>
      </c>
      <c r="K105" s="2">
        <v>0</v>
      </c>
      <c r="L105" s="2">
        <v>18</v>
      </c>
      <c r="M105" s="2">
        <v>0</v>
      </c>
      <c r="N105" s="2">
        <v>0</v>
      </c>
      <c r="O105" s="2">
        <v>0</v>
      </c>
      <c r="P105" s="3"/>
    </row>
    <row r="106" spans="1:16" s="1" customFormat="1" ht="12.75">
      <c r="A106" s="71">
        <v>8</v>
      </c>
      <c r="B106" s="3" t="s">
        <v>62</v>
      </c>
      <c r="C106" s="2"/>
      <c r="D106" s="4">
        <v>5</v>
      </c>
      <c r="E106" s="2"/>
      <c r="F106" s="18">
        <f t="shared" si="16"/>
        <v>1</v>
      </c>
      <c r="G106" s="2">
        <v>1</v>
      </c>
      <c r="H106" s="2"/>
      <c r="I106" s="2">
        <v>13</v>
      </c>
      <c r="J106" s="2">
        <v>3</v>
      </c>
      <c r="K106" s="2">
        <v>10</v>
      </c>
      <c r="L106" s="2">
        <v>0</v>
      </c>
      <c r="M106" s="2">
        <v>0</v>
      </c>
      <c r="N106" s="2">
        <v>0</v>
      </c>
      <c r="O106" s="2">
        <v>0</v>
      </c>
      <c r="P106" s="3"/>
    </row>
    <row r="107" spans="1:16" s="1" customFormat="1" ht="12.75">
      <c r="A107" s="71">
        <v>9</v>
      </c>
      <c r="B107" s="3" t="s">
        <v>58</v>
      </c>
      <c r="C107" s="2"/>
      <c r="D107" s="2">
        <v>5</v>
      </c>
      <c r="E107" s="2"/>
      <c r="F107" s="18">
        <f t="shared" si="16"/>
        <v>1</v>
      </c>
      <c r="G107" s="2">
        <v>1</v>
      </c>
      <c r="H107" s="2"/>
      <c r="I107" s="2">
        <v>12</v>
      </c>
      <c r="J107" s="5">
        <v>12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3"/>
    </row>
    <row r="108" spans="1:16" s="1" customFormat="1" ht="12.75">
      <c r="A108" s="71">
        <f>A107+1</f>
        <v>10</v>
      </c>
      <c r="B108" s="3" t="s">
        <v>59</v>
      </c>
      <c r="C108" s="2"/>
      <c r="D108" s="4">
        <v>5</v>
      </c>
      <c r="E108" s="2"/>
      <c r="F108" s="18">
        <f t="shared" si="16"/>
        <v>1</v>
      </c>
      <c r="G108" s="2">
        <v>1</v>
      </c>
      <c r="H108" s="2"/>
      <c r="I108" s="2">
        <v>25</v>
      </c>
      <c r="J108" s="2">
        <v>13</v>
      </c>
      <c r="K108" s="2">
        <v>12</v>
      </c>
      <c r="L108" s="2">
        <v>0</v>
      </c>
      <c r="M108" s="2">
        <v>0</v>
      </c>
      <c r="N108" s="2">
        <v>0</v>
      </c>
      <c r="O108" s="2">
        <v>0</v>
      </c>
      <c r="P108" s="3"/>
    </row>
    <row r="109" spans="1:16" s="1" customFormat="1" ht="12.75">
      <c r="A109" s="71">
        <f>A108+1</f>
        <v>11</v>
      </c>
      <c r="B109" s="6" t="s">
        <v>21</v>
      </c>
      <c r="C109" s="7"/>
      <c r="D109" s="8"/>
      <c r="E109" s="7" t="s">
        <v>125</v>
      </c>
      <c r="F109" s="18">
        <f t="shared" si="16"/>
        <v>10</v>
      </c>
      <c r="G109" s="2">
        <v>0</v>
      </c>
      <c r="H109" s="2">
        <v>10</v>
      </c>
      <c r="I109" s="2">
        <v>45</v>
      </c>
      <c r="J109" s="2">
        <v>0</v>
      </c>
      <c r="K109" s="2">
        <v>15</v>
      </c>
      <c r="L109" s="2">
        <v>0</v>
      </c>
      <c r="M109" s="2">
        <v>0</v>
      </c>
      <c r="N109" s="2">
        <v>30</v>
      </c>
      <c r="O109" s="2">
        <v>0</v>
      </c>
      <c r="P109" s="3"/>
    </row>
    <row r="110" spans="1:16" s="1" customFormat="1" ht="12.75">
      <c r="A110" s="71">
        <f>A109+1</f>
        <v>12</v>
      </c>
      <c r="B110" s="6" t="s">
        <v>48</v>
      </c>
      <c r="C110" s="7"/>
      <c r="D110" s="8">
        <v>5</v>
      </c>
      <c r="E110" s="7"/>
      <c r="F110" s="18">
        <f t="shared" si="16"/>
        <v>1</v>
      </c>
      <c r="G110" s="2">
        <v>1</v>
      </c>
      <c r="H110" s="2"/>
      <c r="I110" s="2">
        <v>15</v>
      </c>
      <c r="J110" s="2">
        <v>15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3"/>
    </row>
    <row r="111" spans="1:16" s="1" customFormat="1" ht="12.75">
      <c r="A111" s="71">
        <f>A110+1</f>
        <v>13</v>
      </c>
      <c r="B111" s="6" t="s">
        <v>49</v>
      </c>
      <c r="C111" s="7">
        <v>5</v>
      </c>
      <c r="D111" s="8">
        <v>5</v>
      </c>
      <c r="E111" s="7"/>
      <c r="F111" s="18">
        <f t="shared" si="16"/>
        <v>1</v>
      </c>
      <c r="G111" s="7">
        <v>1</v>
      </c>
      <c r="H111" s="7"/>
      <c r="I111" s="7">
        <v>28</v>
      </c>
      <c r="J111" s="5">
        <v>18</v>
      </c>
      <c r="K111" s="5">
        <v>10</v>
      </c>
      <c r="L111" s="5">
        <v>0</v>
      </c>
      <c r="M111" s="5">
        <v>0</v>
      </c>
      <c r="N111" s="5">
        <v>0</v>
      </c>
      <c r="O111" s="5">
        <v>0</v>
      </c>
      <c r="P111" s="6"/>
    </row>
    <row r="112" spans="1:16" s="1" customFormat="1" ht="12.75">
      <c r="A112" s="71">
        <f>A111+1</f>
        <v>14</v>
      </c>
      <c r="B112" s="3" t="s">
        <v>57</v>
      </c>
      <c r="C112" s="2"/>
      <c r="D112" s="4">
        <v>5</v>
      </c>
      <c r="E112" s="2"/>
      <c r="F112" s="18">
        <f t="shared" si="16"/>
        <v>2</v>
      </c>
      <c r="G112" s="2">
        <v>2</v>
      </c>
      <c r="H112" s="2"/>
      <c r="I112" s="2">
        <v>30</v>
      </c>
      <c r="J112" s="2">
        <v>15</v>
      </c>
      <c r="K112" s="2">
        <v>0</v>
      </c>
      <c r="L112" s="2">
        <v>15</v>
      </c>
      <c r="M112" s="2">
        <v>0</v>
      </c>
      <c r="N112" s="2">
        <v>0</v>
      </c>
      <c r="O112" s="2">
        <v>0</v>
      </c>
      <c r="P112" s="3"/>
    </row>
    <row r="113" spans="1:16" s="1" customFormat="1" ht="12.75">
      <c r="A113" s="71">
        <v>15</v>
      </c>
      <c r="B113" s="3" t="s">
        <v>54</v>
      </c>
      <c r="C113" s="2">
        <v>6</v>
      </c>
      <c r="D113" s="2">
        <v>6</v>
      </c>
      <c r="E113" s="2"/>
      <c r="F113" s="18">
        <f t="shared" si="16"/>
        <v>2</v>
      </c>
      <c r="G113" s="2"/>
      <c r="H113" s="2">
        <v>2</v>
      </c>
      <c r="I113" s="2">
        <v>25</v>
      </c>
      <c r="J113" s="2">
        <v>0</v>
      </c>
      <c r="K113" s="2">
        <v>0</v>
      </c>
      <c r="L113" s="2">
        <v>0</v>
      </c>
      <c r="M113" s="2">
        <v>13</v>
      </c>
      <c r="N113" s="2">
        <v>12</v>
      </c>
      <c r="O113" s="2">
        <v>0</v>
      </c>
      <c r="P113" s="3"/>
    </row>
    <row r="114" spans="1:16" s="1" customFormat="1" ht="12.75">
      <c r="A114" s="71">
        <v>16</v>
      </c>
      <c r="B114" s="3" t="s">
        <v>26</v>
      </c>
      <c r="C114" s="2">
        <v>6</v>
      </c>
      <c r="D114" s="2">
        <v>6</v>
      </c>
      <c r="E114" s="2"/>
      <c r="F114" s="18">
        <f t="shared" si="16"/>
        <v>1</v>
      </c>
      <c r="G114" s="2"/>
      <c r="H114" s="2">
        <v>1</v>
      </c>
      <c r="I114" s="2">
        <v>30</v>
      </c>
      <c r="J114" s="2">
        <v>0</v>
      </c>
      <c r="K114" s="2">
        <v>0</v>
      </c>
      <c r="L114" s="2">
        <v>0</v>
      </c>
      <c r="M114" s="2">
        <v>15</v>
      </c>
      <c r="N114" s="2">
        <v>15</v>
      </c>
      <c r="O114" s="2">
        <v>0</v>
      </c>
      <c r="P114" s="9"/>
    </row>
    <row r="115" spans="1:16" s="1" customFormat="1" ht="12.75">
      <c r="A115" s="71">
        <v>17</v>
      </c>
      <c r="B115" s="3" t="s">
        <v>55</v>
      </c>
      <c r="C115" s="4"/>
      <c r="D115" s="4">
        <v>6</v>
      </c>
      <c r="E115" s="4"/>
      <c r="F115" s="18">
        <f t="shared" si="16"/>
        <v>1</v>
      </c>
      <c r="G115" s="4"/>
      <c r="H115" s="4">
        <v>1</v>
      </c>
      <c r="I115" s="4">
        <v>15</v>
      </c>
      <c r="J115" s="2">
        <v>0</v>
      </c>
      <c r="K115" s="2">
        <v>0</v>
      </c>
      <c r="L115" s="2">
        <v>0</v>
      </c>
      <c r="M115" s="2">
        <v>15</v>
      </c>
      <c r="N115" s="2">
        <v>0</v>
      </c>
      <c r="O115" s="2">
        <v>0</v>
      </c>
      <c r="P115" s="3"/>
    </row>
    <row r="116" spans="1:16" s="114" customFormat="1" ht="25.5">
      <c r="A116" s="71">
        <v>18</v>
      </c>
      <c r="B116" s="56" t="s">
        <v>56</v>
      </c>
      <c r="C116" s="71">
        <v>6</v>
      </c>
      <c r="D116" s="71"/>
      <c r="E116" s="71"/>
      <c r="F116" s="106">
        <f t="shared" si="16"/>
        <v>1</v>
      </c>
      <c r="G116" s="71"/>
      <c r="H116" s="71">
        <v>1</v>
      </c>
      <c r="I116" s="71">
        <v>15</v>
      </c>
      <c r="J116" s="113">
        <v>0</v>
      </c>
      <c r="K116" s="113">
        <v>0</v>
      </c>
      <c r="L116" s="113">
        <v>0</v>
      </c>
      <c r="M116" s="113">
        <v>15</v>
      </c>
      <c r="N116" s="113">
        <v>0</v>
      </c>
      <c r="O116" s="113">
        <v>0</v>
      </c>
      <c r="P116" s="110"/>
    </row>
    <row r="117" spans="1:16" s="1" customFormat="1" ht="12.75">
      <c r="A117" s="71"/>
      <c r="B117" s="111" t="s">
        <v>69</v>
      </c>
      <c r="C117" s="2"/>
      <c r="D117" s="2"/>
      <c r="E117" s="2"/>
      <c r="F117" s="18"/>
      <c r="G117" s="2"/>
      <c r="H117" s="2"/>
      <c r="I117" s="2"/>
      <c r="J117" s="2"/>
      <c r="K117" s="2"/>
      <c r="L117" s="2"/>
      <c r="M117" s="2"/>
      <c r="N117" s="2"/>
      <c r="O117" s="2"/>
      <c r="P117" s="3"/>
    </row>
    <row r="118" spans="1:16" s="1" customFormat="1" ht="12.75">
      <c r="A118" s="71">
        <v>19</v>
      </c>
      <c r="B118" s="3" t="s">
        <v>111</v>
      </c>
      <c r="C118" s="2">
        <v>5</v>
      </c>
      <c r="D118" s="2">
        <v>5</v>
      </c>
      <c r="E118" s="2"/>
      <c r="F118" s="18">
        <f aca="true" t="shared" si="17" ref="F118:F123">+G118+H118</f>
        <v>3</v>
      </c>
      <c r="G118" s="2">
        <v>3</v>
      </c>
      <c r="H118" s="2"/>
      <c r="I118" s="2">
        <v>45</v>
      </c>
      <c r="J118" s="2">
        <v>20</v>
      </c>
      <c r="K118" s="2">
        <v>25</v>
      </c>
      <c r="L118" s="2">
        <v>0</v>
      </c>
      <c r="M118" s="2">
        <v>0</v>
      </c>
      <c r="N118" s="2">
        <v>0</v>
      </c>
      <c r="O118" s="2">
        <v>0</v>
      </c>
      <c r="P118" s="3"/>
    </row>
    <row r="119" spans="1:16" s="1" customFormat="1" ht="12.75">
      <c r="A119" s="71">
        <v>20</v>
      </c>
      <c r="B119" s="3" t="s">
        <v>110</v>
      </c>
      <c r="C119" s="2">
        <v>5</v>
      </c>
      <c r="D119" s="2">
        <v>5</v>
      </c>
      <c r="E119" s="2"/>
      <c r="F119" s="18">
        <f t="shared" si="17"/>
        <v>3</v>
      </c>
      <c r="G119" s="2">
        <v>3</v>
      </c>
      <c r="H119" s="2"/>
      <c r="I119" s="2">
        <v>40</v>
      </c>
      <c r="J119" s="2">
        <v>20</v>
      </c>
      <c r="K119" s="2">
        <v>20</v>
      </c>
      <c r="L119" s="2">
        <v>0</v>
      </c>
      <c r="M119" s="2">
        <v>0</v>
      </c>
      <c r="N119" s="2">
        <v>0</v>
      </c>
      <c r="O119" s="2">
        <v>0</v>
      </c>
      <c r="P119" s="3"/>
    </row>
    <row r="120" spans="1:16" s="1" customFormat="1" ht="12.75">
      <c r="A120" s="71">
        <v>21</v>
      </c>
      <c r="B120" s="3" t="s">
        <v>112</v>
      </c>
      <c r="C120" s="2"/>
      <c r="D120" s="2">
        <v>5</v>
      </c>
      <c r="E120" s="2"/>
      <c r="F120" s="18">
        <f t="shared" si="17"/>
        <v>3</v>
      </c>
      <c r="G120" s="2">
        <v>3</v>
      </c>
      <c r="H120" s="2"/>
      <c r="I120" s="2">
        <v>45</v>
      </c>
      <c r="J120" s="2">
        <v>25</v>
      </c>
      <c r="K120" s="2">
        <v>20</v>
      </c>
      <c r="L120" s="2">
        <v>0</v>
      </c>
      <c r="M120" s="2">
        <v>0</v>
      </c>
      <c r="N120" s="2">
        <v>0</v>
      </c>
      <c r="O120" s="2">
        <v>0</v>
      </c>
      <c r="P120" s="3"/>
    </row>
    <row r="121" spans="1:16" s="1" customFormat="1" ht="25.5">
      <c r="A121" s="71">
        <v>22</v>
      </c>
      <c r="B121" s="105" t="s">
        <v>171</v>
      </c>
      <c r="C121" s="71"/>
      <c r="D121" s="71">
        <v>6</v>
      </c>
      <c r="E121" s="71"/>
      <c r="F121" s="106">
        <f t="shared" si="17"/>
        <v>3</v>
      </c>
      <c r="G121" s="71"/>
      <c r="H121" s="71">
        <v>3</v>
      </c>
      <c r="I121" s="71">
        <v>30</v>
      </c>
      <c r="J121" s="71">
        <v>0</v>
      </c>
      <c r="K121" s="71">
        <v>0</v>
      </c>
      <c r="L121" s="71">
        <v>0</v>
      </c>
      <c r="M121" s="71">
        <v>15</v>
      </c>
      <c r="N121" s="71">
        <v>15</v>
      </c>
      <c r="O121" s="71">
        <v>0</v>
      </c>
      <c r="P121" s="3"/>
    </row>
    <row r="122" spans="1:16" s="114" customFormat="1" ht="25.5">
      <c r="A122" s="71">
        <v>23</v>
      </c>
      <c r="B122" s="56" t="s">
        <v>113</v>
      </c>
      <c r="C122" s="71"/>
      <c r="D122" s="71">
        <v>6</v>
      </c>
      <c r="E122" s="71"/>
      <c r="F122" s="106">
        <f t="shared" si="17"/>
        <v>2</v>
      </c>
      <c r="G122" s="71"/>
      <c r="H122" s="71">
        <v>2</v>
      </c>
      <c r="I122" s="71">
        <v>25</v>
      </c>
      <c r="J122" s="71">
        <v>0</v>
      </c>
      <c r="K122" s="71">
        <v>0</v>
      </c>
      <c r="L122" s="71">
        <v>0</v>
      </c>
      <c r="M122" s="71">
        <v>10</v>
      </c>
      <c r="N122" s="71">
        <v>15</v>
      </c>
      <c r="O122" s="71">
        <v>0</v>
      </c>
      <c r="P122" s="110"/>
    </row>
    <row r="123" spans="1:16" s="1" customFormat="1" ht="12.75">
      <c r="A123" s="71">
        <v>24</v>
      </c>
      <c r="B123" s="3" t="s">
        <v>159</v>
      </c>
      <c r="C123" s="2"/>
      <c r="D123" s="2">
        <v>6</v>
      </c>
      <c r="E123" s="2"/>
      <c r="F123" s="18">
        <f t="shared" si="17"/>
        <v>3</v>
      </c>
      <c r="G123" s="2"/>
      <c r="H123" s="2">
        <v>3</v>
      </c>
      <c r="I123" s="2">
        <v>30</v>
      </c>
      <c r="J123" s="2">
        <v>0</v>
      </c>
      <c r="K123" s="2">
        <v>0</v>
      </c>
      <c r="L123" s="2">
        <v>0</v>
      </c>
      <c r="M123" s="2">
        <v>15</v>
      </c>
      <c r="N123" s="2">
        <v>15</v>
      </c>
      <c r="O123" s="2">
        <v>0</v>
      </c>
      <c r="P123" s="3"/>
    </row>
    <row r="124" spans="1:16" s="14" customFormat="1" ht="12.75">
      <c r="A124" s="12"/>
      <c r="B124" s="12" t="s">
        <v>17</v>
      </c>
      <c r="C124" s="13">
        <f>COUNT(C99:C123)</f>
        <v>8</v>
      </c>
      <c r="D124" s="12"/>
      <c r="E124" s="12"/>
      <c r="F124" s="13">
        <f aca="true" t="shared" si="18" ref="F124:O124">SUM(F99:F123)</f>
        <v>60</v>
      </c>
      <c r="G124" s="13">
        <f t="shared" si="18"/>
        <v>27</v>
      </c>
      <c r="H124" s="13">
        <f t="shared" si="18"/>
        <v>33</v>
      </c>
      <c r="I124" s="13">
        <f t="shared" si="18"/>
        <v>686</v>
      </c>
      <c r="J124" s="13">
        <f t="shared" si="18"/>
        <v>196</v>
      </c>
      <c r="K124" s="13">
        <f t="shared" si="18"/>
        <v>157</v>
      </c>
      <c r="L124" s="13">
        <f t="shared" si="18"/>
        <v>33</v>
      </c>
      <c r="M124" s="13">
        <f t="shared" si="18"/>
        <v>138</v>
      </c>
      <c r="N124" s="13">
        <f t="shared" si="18"/>
        <v>117</v>
      </c>
      <c r="O124" s="13">
        <f t="shared" si="18"/>
        <v>45</v>
      </c>
      <c r="P124" s="12"/>
    </row>
    <row r="125" spans="2:16" s="16" customFormat="1" ht="12.75">
      <c r="B125" s="16" t="s">
        <v>60</v>
      </c>
      <c r="J125" s="138">
        <f>SUM(J124:L124)</f>
        <v>386</v>
      </c>
      <c r="K125" s="138"/>
      <c r="L125" s="138"/>
      <c r="M125" s="138">
        <f>SUM(M124:O124)</f>
        <v>300</v>
      </c>
      <c r="N125" s="138"/>
      <c r="O125" s="138"/>
      <c r="P125" s="15"/>
    </row>
    <row r="126" spans="2:16" s="21" customFormat="1" ht="12.75">
      <c r="B126" s="87" t="s">
        <v>148</v>
      </c>
      <c r="C126" s="86"/>
      <c r="D126" s="86"/>
      <c r="E126" s="86"/>
      <c r="F126" s="89">
        <f>SUM(F99:F116)</f>
        <v>43</v>
      </c>
      <c r="G126" s="89">
        <f>SUM(G99:G116)</f>
        <v>18</v>
      </c>
      <c r="H126" s="89">
        <f>SUM(H99:H116)</f>
        <v>25</v>
      </c>
      <c r="J126" s="73"/>
      <c r="K126" s="73"/>
      <c r="L126" s="73"/>
      <c r="M126" s="73"/>
      <c r="N126" s="73"/>
      <c r="O126" s="73"/>
      <c r="P126" s="74"/>
    </row>
    <row r="127" spans="1:16" ht="12.75">
      <c r="A127" s="1"/>
      <c r="B127" s="87" t="s">
        <v>150</v>
      </c>
      <c r="C127" s="86"/>
      <c r="D127" s="86"/>
      <c r="E127" s="86"/>
      <c r="F127" s="89">
        <f>SUM(F118:F123)</f>
        <v>17</v>
      </c>
      <c r="G127" s="89">
        <f>SUM(G118:G123)</f>
        <v>9</v>
      </c>
      <c r="H127" s="89">
        <f>SUM(H118:H123)</f>
        <v>8</v>
      </c>
      <c r="I127" s="69"/>
      <c r="J127" s="69"/>
      <c r="K127" s="59"/>
      <c r="L127" s="59"/>
      <c r="M127" s="59"/>
      <c r="N127" s="59"/>
      <c r="O127" s="11"/>
      <c r="P127" s="10"/>
    </row>
    <row r="128" spans="1:16" ht="12.75">
      <c r="A128" s="1"/>
      <c r="B128" s="67"/>
      <c r="C128" s="86"/>
      <c r="D128" s="86"/>
      <c r="E128" s="86"/>
      <c r="F128" s="68"/>
      <c r="G128" s="68">
        <f>SUM(G126:G127)</f>
        <v>27</v>
      </c>
      <c r="H128" s="68">
        <f>SUM(H126:H127)</f>
        <v>33</v>
      </c>
      <c r="I128" s="69"/>
      <c r="J128" s="69"/>
      <c r="K128" s="59"/>
      <c r="L128" s="59"/>
      <c r="M128" s="59"/>
      <c r="N128" s="59"/>
      <c r="O128" s="11"/>
      <c r="P128" s="10"/>
    </row>
    <row r="129" spans="2:5" ht="12.75">
      <c r="B129" s="128" t="s">
        <v>63</v>
      </c>
      <c r="C129" s="129"/>
      <c r="D129" s="129"/>
      <c r="E129" s="129"/>
    </row>
    <row r="130" spans="2:15" s="26" customFormat="1" ht="12.75">
      <c r="B130" s="26" t="s">
        <v>65</v>
      </c>
      <c r="F130" s="26">
        <f>SUM(F99:F104)</f>
        <v>19</v>
      </c>
      <c r="I130" s="26">
        <f>SUM(I99:I104)</f>
        <v>190</v>
      </c>
      <c r="J130" s="26">
        <f aca="true" t="shared" si="19" ref="J130:O130">SUM(J99:J104)</f>
        <v>45</v>
      </c>
      <c r="K130" s="26">
        <f t="shared" si="19"/>
        <v>45</v>
      </c>
      <c r="L130" s="26">
        <f t="shared" si="19"/>
        <v>0</v>
      </c>
      <c r="M130" s="26">
        <f t="shared" si="19"/>
        <v>40</v>
      </c>
      <c r="N130" s="26">
        <f t="shared" si="19"/>
        <v>15</v>
      </c>
      <c r="O130" s="26">
        <f t="shared" si="19"/>
        <v>45</v>
      </c>
    </row>
    <row r="131" s="26" customFormat="1" ht="12.75"/>
    <row r="132" spans="2:6" ht="12.75">
      <c r="B132" s="90" t="s">
        <v>137</v>
      </c>
      <c r="C132" s="14"/>
      <c r="D132" s="14"/>
      <c r="E132" s="14"/>
      <c r="F132" s="14">
        <f>F133+F134</f>
        <v>180</v>
      </c>
    </row>
    <row r="133" spans="2:6" ht="12.75">
      <c r="B133" s="85" t="s">
        <v>151</v>
      </c>
      <c r="C133" s="14"/>
      <c r="D133" s="14"/>
      <c r="E133" s="14"/>
      <c r="F133" s="14">
        <f>F28+F79+F126</f>
        <v>145</v>
      </c>
    </row>
    <row r="134" spans="2:6" ht="12.75">
      <c r="B134" s="85" t="s">
        <v>152</v>
      </c>
      <c r="C134" s="14"/>
      <c r="D134" s="14"/>
      <c r="E134" s="14"/>
      <c r="F134" s="14">
        <f>F80+F127</f>
        <v>35</v>
      </c>
    </row>
    <row r="136" spans="2:5" ht="12.75">
      <c r="B136" t="s">
        <v>63</v>
      </c>
      <c r="D136" t="s">
        <v>119</v>
      </c>
      <c r="E136" t="s">
        <v>120</v>
      </c>
    </row>
    <row r="137" spans="2:15" s="39" customFormat="1" ht="12.75">
      <c r="B137" s="39" t="s">
        <v>64</v>
      </c>
      <c r="D137" s="39">
        <v>300</v>
      </c>
      <c r="E137" s="39">
        <v>36</v>
      </c>
      <c r="F137" s="39">
        <f>+F32+F84</f>
        <v>48</v>
      </c>
      <c r="I137" s="39">
        <f aca="true" t="shared" si="20" ref="I137:O137">+I32+I84</f>
        <v>314</v>
      </c>
      <c r="J137" s="39">
        <f t="shared" si="20"/>
        <v>105</v>
      </c>
      <c r="K137" s="39">
        <f t="shared" si="20"/>
        <v>125</v>
      </c>
      <c r="L137" s="39">
        <f t="shared" si="20"/>
        <v>20</v>
      </c>
      <c r="M137" s="39">
        <f t="shared" si="20"/>
        <v>49</v>
      </c>
      <c r="N137" s="39">
        <f t="shared" si="20"/>
        <v>15</v>
      </c>
      <c r="O137" s="39">
        <f t="shared" si="20"/>
        <v>0</v>
      </c>
    </row>
    <row r="138" spans="2:15" s="26" customFormat="1" ht="12.75">
      <c r="B138" s="26" t="s">
        <v>65</v>
      </c>
      <c r="D138" s="26">
        <v>300</v>
      </c>
      <c r="E138" s="26">
        <v>36</v>
      </c>
      <c r="F138" s="26">
        <f>++F33+F85+F130</f>
        <v>35</v>
      </c>
      <c r="I138" s="26">
        <f aca="true" t="shared" si="21" ref="I138:O138">+I33+I85+I130</f>
        <v>300</v>
      </c>
      <c r="J138" s="26">
        <f t="shared" si="21"/>
        <v>60</v>
      </c>
      <c r="K138" s="26">
        <f t="shared" si="21"/>
        <v>60</v>
      </c>
      <c r="L138" s="26">
        <f t="shared" si="21"/>
        <v>0</v>
      </c>
      <c r="M138" s="26">
        <f t="shared" si="21"/>
        <v>80</v>
      </c>
      <c r="N138" s="26">
        <f t="shared" si="21"/>
        <v>30</v>
      </c>
      <c r="O138" s="26">
        <f t="shared" si="21"/>
        <v>70</v>
      </c>
    </row>
    <row r="139" spans="2:15" s="40" customFormat="1" ht="12.75">
      <c r="B139" s="40" t="s">
        <v>66</v>
      </c>
      <c r="D139" s="40">
        <v>60</v>
      </c>
      <c r="E139" s="40">
        <v>3</v>
      </c>
      <c r="F139" s="40">
        <f>+F34</f>
        <v>6</v>
      </c>
      <c r="I139" s="40">
        <f aca="true" t="shared" si="22" ref="I139:O139">+I34</f>
        <v>60</v>
      </c>
      <c r="J139" s="40">
        <f t="shared" si="22"/>
        <v>30</v>
      </c>
      <c r="K139" s="40">
        <f t="shared" si="22"/>
        <v>0</v>
      </c>
      <c r="L139" s="40">
        <f t="shared" si="22"/>
        <v>0</v>
      </c>
      <c r="M139" s="40">
        <f t="shared" si="22"/>
        <v>30</v>
      </c>
      <c r="N139" s="40">
        <f t="shared" si="22"/>
        <v>0</v>
      </c>
      <c r="O139" s="40">
        <f t="shared" si="22"/>
        <v>0</v>
      </c>
    </row>
    <row r="140" spans="2:15" s="40" customFormat="1" ht="12.75">
      <c r="B140" s="40" t="s">
        <v>14</v>
      </c>
      <c r="D140" s="40">
        <v>30</v>
      </c>
      <c r="E140" s="40">
        <v>2</v>
      </c>
      <c r="F140" s="40">
        <f>+F35</f>
        <v>2</v>
      </c>
      <c r="I140" s="40">
        <f>+I35</f>
        <v>30</v>
      </c>
      <c r="J140" s="40">
        <f>+J35</f>
        <v>0</v>
      </c>
      <c r="K140" s="40">
        <f>J35</f>
        <v>0</v>
      </c>
      <c r="L140" s="40">
        <f>+L35</f>
        <v>30</v>
      </c>
      <c r="M140" s="40">
        <f>+M35</f>
        <v>0</v>
      </c>
      <c r="N140" s="40">
        <f>+N35</f>
        <v>0</v>
      </c>
      <c r="O140" s="40">
        <f>+N35</f>
        <v>0</v>
      </c>
    </row>
    <row r="141" spans="2:15" s="40" customFormat="1" ht="12.75">
      <c r="B141" s="40" t="s">
        <v>22</v>
      </c>
      <c r="D141" s="40">
        <v>0</v>
      </c>
      <c r="E141" s="40">
        <v>0</v>
      </c>
      <c r="F141" s="40">
        <f>+F86</f>
        <v>1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</row>
    <row r="142" spans="2:15" s="40" customFormat="1" ht="12.75">
      <c r="B142" s="45" t="s">
        <v>115</v>
      </c>
      <c r="C142" s="45"/>
      <c r="D142" s="40">
        <v>120</v>
      </c>
      <c r="E142" s="40">
        <v>5</v>
      </c>
      <c r="F142" s="40">
        <f>+F36+F87</f>
        <v>7</v>
      </c>
      <c r="I142" s="40">
        <f aca="true" t="shared" si="23" ref="I142:N142">+I36+I87</f>
        <v>240</v>
      </c>
      <c r="J142" s="40">
        <f t="shared" si="23"/>
        <v>0</v>
      </c>
      <c r="K142" s="40">
        <f t="shared" si="23"/>
        <v>120</v>
      </c>
      <c r="L142" s="40">
        <f t="shared" si="23"/>
        <v>0</v>
      </c>
      <c r="M142" s="40">
        <f t="shared" si="23"/>
        <v>0</v>
      </c>
      <c r="N142" s="40">
        <f t="shared" si="23"/>
        <v>120</v>
      </c>
      <c r="O142" s="40">
        <f>+O367+O87</f>
        <v>0</v>
      </c>
    </row>
    <row r="143" spans="2:15" ht="12.75">
      <c r="B143" s="45" t="s">
        <v>116</v>
      </c>
      <c r="C143" s="45"/>
      <c r="D143" s="40">
        <v>60</v>
      </c>
      <c r="E143" s="40">
        <v>0</v>
      </c>
      <c r="F143" s="45">
        <v>0</v>
      </c>
      <c r="G143" s="45"/>
      <c r="H143" s="45"/>
      <c r="I143" s="45">
        <f>+I22+I81</f>
        <v>60</v>
      </c>
      <c r="J143" s="45">
        <f>+J28+J81</f>
        <v>0</v>
      </c>
      <c r="K143" s="45">
        <f>+K22+K81</f>
        <v>30</v>
      </c>
      <c r="L143" s="45">
        <v>0</v>
      </c>
      <c r="M143" s="45">
        <f>+M28+M81</f>
        <v>0</v>
      </c>
      <c r="N143" s="45">
        <f>+N22</f>
        <v>30</v>
      </c>
      <c r="O143" s="45">
        <f>+O28+O81</f>
        <v>0</v>
      </c>
    </row>
    <row r="144" spans="2:15" ht="12.75">
      <c r="B144" s="51" t="s">
        <v>67</v>
      </c>
      <c r="D144" s="50">
        <f>+SUM(D137:D143)</f>
        <v>870</v>
      </c>
      <c r="E144" s="50">
        <f>+SUM(E137:E143)</f>
        <v>82</v>
      </c>
      <c r="F144" s="50">
        <f>+SUM(F137:F143)</f>
        <v>99</v>
      </c>
      <c r="G144" s="50"/>
      <c r="H144" s="50"/>
      <c r="I144" s="50">
        <f aca="true" t="shared" si="24" ref="I144:O144">+SUM(I137:I143)</f>
        <v>1004</v>
      </c>
      <c r="J144" s="50">
        <f t="shared" si="24"/>
        <v>195</v>
      </c>
      <c r="K144" s="50">
        <f t="shared" si="24"/>
        <v>335</v>
      </c>
      <c r="L144" s="50">
        <f t="shared" si="24"/>
        <v>50</v>
      </c>
      <c r="M144" s="50">
        <f t="shared" si="24"/>
        <v>159</v>
      </c>
      <c r="N144" s="50">
        <f t="shared" si="24"/>
        <v>195</v>
      </c>
      <c r="O144" s="50">
        <f t="shared" si="24"/>
        <v>70</v>
      </c>
    </row>
    <row r="146" spans="2:10" ht="12.75">
      <c r="B146" s="58" t="s">
        <v>74</v>
      </c>
      <c r="C146" s="16"/>
      <c r="D146" s="85" t="s">
        <v>153</v>
      </c>
      <c r="E146" s="16"/>
      <c r="F146" s="16"/>
      <c r="G146" s="16"/>
      <c r="H146" s="16"/>
      <c r="I146" s="85" t="s">
        <v>154</v>
      </c>
      <c r="J146" s="16"/>
    </row>
    <row r="147" spans="2:10" ht="12.75">
      <c r="B147" s="16"/>
      <c r="C147" s="73" t="s">
        <v>67</v>
      </c>
      <c r="D147" s="73" t="s">
        <v>34</v>
      </c>
      <c r="E147" s="44" t="s">
        <v>155</v>
      </c>
      <c r="F147" s="73" t="s">
        <v>34</v>
      </c>
      <c r="G147" s="73"/>
      <c r="H147" s="73"/>
      <c r="I147" s="44" t="s">
        <v>155</v>
      </c>
      <c r="J147" s="73" t="s">
        <v>34</v>
      </c>
    </row>
    <row r="148" spans="2:10" ht="12.75">
      <c r="B148" s="58" t="s">
        <v>70</v>
      </c>
      <c r="C148" s="16">
        <f>+E148+I148</f>
        <v>894</v>
      </c>
      <c r="D148" s="61">
        <f>+C148/C$151</f>
        <v>0.447</v>
      </c>
      <c r="E148" s="16">
        <f>SUM(J12:J25)+SUM(M12:M25)+SUM(J49:J66)+SUM(M49:M66)+SUM(J99:J116)+SUM(M99:M116)</f>
        <v>674</v>
      </c>
      <c r="F148" s="61">
        <f>+E148/E$151</f>
        <v>0.43483870967741933</v>
      </c>
      <c r="G148" s="61"/>
      <c r="H148" s="61"/>
      <c r="I148" s="62">
        <f>SUM(J68:J74)+SUM(M68:M74)+SUM(J118:J123)+SUM(M118:M123)</f>
        <v>220</v>
      </c>
      <c r="J148" s="61">
        <f>+I148/I$151</f>
        <v>0.4888888888888889</v>
      </c>
    </row>
    <row r="149" spans="2:10" ht="12.75">
      <c r="B149" s="58" t="s">
        <v>71</v>
      </c>
      <c r="C149" s="16">
        <f>+E149+I149</f>
        <v>953</v>
      </c>
      <c r="D149" s="61">
        <f>+C149/C$151</f>
        <v>0.4765</v>
      </c>
      <c r="E149" s="16">
        <f>SUM(K12:K25)+SUM(N12:N25)+SUM(K49:K66)+SUM(N49:N66)+SUM(K99:K116)+SUM(N99:N116)</f>
        <v>723</v>
      </c>
      <c r="F149" s="61">
        <f>+E149/E$151</f>
        <v>0.4664516129032258</v>
      </c>
      <c r="G149" s="61"/>
      <c r="H149" s="61"/>
      <c r="I149" s="62">
        <f>SUM(K68:K74)+SUM(N68:N74)+SUM(K118:K123)+SUM(N118:N123)</f>
        <v>230</v>
      </c>
      <c r="J149" s="61">
        <f>+I149/I$151</f>
        <v>0.5111111111111111</v>
      </c>
    </row>
    <row r="150" spans="2:10" ht="12.75">
      <c r="B150" s="58" t="s">
        <v>72</v>
      </c>
      <c r="C150" s="16">
        <f>+E150+I150</f>
        <v>153</v>
      </c>
      <c r="D150" s="61">
        <f>+C150/C$151</f>
        <v>0.0765</v>
      </c>
      <c r="E150" s="16">
        <f>SUM(L12:L24)+SUM(O12:O24)+SUM(L49:L65)+SUM(O49:O65)+SUM(L99:L116)+SUM(O99:O116)</f>
        <v>153</v>
      </c>
      <c r="F150" s="61">
        <f>+E150/E$151</f>
        <v>0.09870967741935484</v>
      </c>
      <c r="G150" s="61"/>
      <c r="H150" s="61"/>
      <c r="I150" s="62">
        <f>SUM(L68:L74)+SUM(O68:O74)+SUM(L118:L123)+SUM(O118:O123)</f>
        <v>0</v>
      </c>
      <c r="J150" s="61">
        <f>+I150/I$151</f>
        <v>0</v>
      </c>
    </row>
    <row r="151" spans="2:10" ht="12.75">
      <c r="B151" s="58" t="s">
        <v>67</v>
      </c>
      <c r="C151" s="16">
        <f>+E151+I151</f>
        <v>2000</v>
      </c>
      <c r="D151" s="61">
        <f>+C151/C$151</f>
        <v>1</v>
      </c>
      <c r="E151" s="16">
        <f>SUM(E148:E150)</f>
        <v>1550</v>
      </c>
      <c r="F151" s="61">
        <f>+E151/E$151</f>
        <v>1</v>
      </c>
      <c r="G151" s="61"/>
      <c r="H151" s="61"/>
      <c r="I151" s="62">
        <f>+SUM(I148:I150)</f>
        <v>450</v>
      </c>
      <c r="J151" s="61">
        <f>+I151/I$151</f>
        <v>1</v>
      </c>
    </row>
    <row r="155" spans="3:4" ht="12.75">
      <c r="C155" s="76" t="s">
        <v>162</v>
      </c>
      <c r="D155" s="76" t="s">
        <v>34</v>
      </c>
    </row>
    <row r="156" spans="1:4" ht="12.75">
      <c r="A156" s="1"/>
      <c r="B156" s="14" t="s">
        <v>132</v>
      </c>
      <c r="C156" s="91">
        <f>+SUM(C157:C161)</f>
        <v>759</v>
      </c>
      <c r="D156" s="92">
        <f>(C156/2000)*100</f>
        <v>37.95</v>
      </c>
    </row>
    <row r="157" spans="2:3" ht="12.75">
      <c r="B157" s="95" t="s">
        <v>115</v>
      </c>
      <c r="C157">
        <v>240</v>
      </c>
    </row>
    <row r="158" spans="2:3" ht="12.75">
      <c r="B158" s="95" t="s">
        <v>21</v>
      </c>
      <c r="C158">
        <v>60</v>
      </c>
    </row>
    <row r="159" spans="2:3" ht="12.75">
      <c r="B159" s="95" t="s">
        <v>135</v>
      </c>
      <c r="C159">
        <v>9</v>
      </c>
    </row>
    <row r="160" spans="2:3" ht="12.75">
      <c r="B160" s="95" t="s">
        <v>158</v>
      </c>
      <c r="C160">
        <v>450</v>
      </c>
    </row>
  </sheetData>
  <sheetProtection/>
  <mergeCells count="55">
    <mergeCell ref="M27:O27"/>
    <mergeCell ref="G97:G98"/>
    <mergeCell ref="F96:H96"/>
    <mergeCell ref="E97:E98"/>
    <mergeCell ref="D97:D98"/>
    <mergeCell ref="C97:C98"/>
    <mergeCell ref="J27:L27"/>
    <mergeCell ref="I96:O96"/>
    <mergeCell ref="B31:E31"/>
    <mergeCell ref="E10:E11"/>
    <mergeCell ref="G10:G11"/>
    <mergeCell ref="H10:H11"/>
    <mergeCell ref="I10:I11"/>
    <mergeCell ref="F9:H9"/>
    <mergeCell ref="C47:C48"/>
    <mergeCell ref="D47:D48"/>
    <mergeCell ref="E47:E48"/>
    <mergeCell ref="F46:H46"/>
    <mergeCell ref="G47:G48"/>
    <mergeCell ref="A46:A48"/>
    <mergeCell ref="B46:B48"/>
    <mergeCell ref="C46:E46"/>
    <mergeCell ref="I46:O46"/>
    <mergeCell ref="B30:E30"/>
    <mergeCell ref="H47:H48"/>
    <mergeCell ref="I47:I48"/>
    <mergeCell ref="P9:P11"/>
    <mergeCell ref="F10:F11"/>
    <mergeCell ref="A9:A11"/>
    <mergeCell ref="B9:B11"/>
    <mergeCell ref="C9:E9"/>
    <mergeCell ref="I9:O9"/>
    <mergeCell ref="J10:L10"/>
    <mergeCell ref="M10:O10"/>
    <mergeCell ref="C10:C11"/>
    <mergeCell ref="D10:D11"/>
    <mergeCell ref="P46:P48"/>
    <mergeCell ref="F47:F48"/>
    <mergeCell ref="J47:L47"/>
    <mergeCell ref="M47:O47"/>
    <mergeCell ref="P96:P98"/>
    <mergeCell ref="F97:F98"/>
    <mergeCell ref="M97:O97"/>
    <mergeCell ref="I97:I98"/>
    <mergeCell ref="H97:H98"/>
    <mergeCell ref="B129:E129"/>
    <mergeCell ref="B83:E83"/>
    <mergeCell ref="A96:A98"/>
    <mergeCell ref="B96:B98"/>
    <mergeCell ref="C96:E96"/>
    <mergeCell ref="I76:K76"/>
    <mergeCell ref="J97:L97"/>
    <mergeCell ref="L76:N76"/>
    <mergeCell ref="J125:L125"/>
    <mergeCell ref="M125:O125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scale="94" r:id="rId1"/>
  <rowBreaks count="3" manualBreakCount="3">
    <brk id="39" max="15" man="1"/>
    <brk id="89" max="255" man="1"/>
    <brk id="1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8"/>
  <sheetViews>
    <sheetView workbookViewId="0" topLeftCell="A61">
      <selection activeCell="L59" sqref="L59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5.75390625" style="0" bestFit="1" customWidth="1"/>
    <col min="17" max="17" width="10.25390625" style="0" bestFit="1" customWidth="1"/>
  </cols>
  <sheetData>
    <row r="1" s="72" customFormat="1" ht="15.75">
      <c r="A1" s="72" t="s">
        <v>172</v>
      </c>
    </row>
    <row r="3" spans="2:13" ht="12.75">
      <c r="B3" s="16" t="s">
        <v>161</v>
      </c>
      <c r="D3" s="16"/>
      <c r="E3" s="21" t="s">
        <v>29</v>
      </c>
      <c r="F3" s="21" t="s">
        <v>0</v>
      </c>
      <c r="G3" s="21"/>
      <c r="H3" s="21"/>
      <c r="I3" s="21"/>
      <c r="J3" s="16"/>
      <c r="K3" s="16"/>
      <c r="L3" s="16"/>
      <c r="M3" s="16"/>
    </row>
    <row r="4" spans="2:13" ht="12.75">
      <c r="B4" t="s">
        <v>170</v>
      </c>
      <c r="D4" s="16"/>
      <c r="E4" s="60">
        <f>I4/I7</f>
        <v>0.3975694444444444</v>
      </c>
      <c r="F4" s="21" t="s">
        <v>31</v>
      </c>
      <c r="G4" s="21"/>
      <c r="H4" s="21"/>
      <c r="I4" s="21">
        <f>J26+M26</f>
        <v>229</v>
      </c>
      <c r="J4" s="16"/>
      <c r="K4" s="16"/>
      <c r="L4" s="16"/>
      <c r="M4" s="16"/>
    </row>
    <row r="5" spans="2:13" ht="12.75">
      <c r="B5" t="s">
        <v>77</v>
      </c>
      <c r="D5" s="16"/>
      <c r="E5" s="60">
        <f>I5/I7</f>
        <v>0.5503472222222222</v>
      </c>
      <c r="F5" s="21" t="s">
        <v>32</v>
      </c>
      <c r="G5" s="21"/>
      <c r="H5" s="21"/>
      <c r="I5" s="21">
        <f>K26+N26</f>
        <v>317</v>
      </c>
      <c r="J5" s="16"/>
      <c r="K5" s="16"/>
      <c r="L5" s="16"/>
      <c r="M5" s="16"/>
    </row>
    <row r="6" spans="2:13" ht="12.75">
      <c r="B6" t="s">
        <v>1</v>
      </c>
      <c r="D6" s="16"/>
      <c r="E6" s="60">
        <f>I6/I7</f>
        <v>0.052083333333333336</v>
      </c>
      <c r="F6" s="21" t="s">
        <v>33</v>
      </c>
      <c r="G6" s="21"/>
      <c r="H6" s="21"/>
      <c r="I6" s="21">
        <f>L26+O26</f>
        <v>30</v>
      </c>
      <c r="J6" s="16"/>
      <c r="K6" s="16"/>
      <c r="L6" s="16"/>
      <c r="M6" s="16"/>
    </row>
    <row r="7" spans="2:13" ht="12.75">
      <c r="B7" t="s">
        <v>35</v>
      </c>
      <c r="D7" s="16"/>
      <c r="E7" s="60">
        <f>SUM(E4:E6)</f>
        <v>1</v>
      </c>
      <c r="F7" s="21" t="s">
        <v>2</v>
      </c>
      <c r="G7" s="21"/>
      <c r="H7" s="21"/>
      <c r="I7" s="21">
        <f>SUM(I4:I6)</f>
        <v>576</v>
      </c>
      <c r="J7" s="16"/>
      <c r="K7" s="16"/>
      <c r="L7" s="16"/>
      <c r="M7" s="16"/>
    </row>
    <row r="8" spans="2:13" ht="12.75">
      <c r="B8" t="s">
        <v>122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6" ht="12.75" customHeight="1">
      <c r="A9" s="130" t="s">
        <v>24</v>
      </c>
      <c r="B9" s="130" t="s">
        <v>3</v>
      </c>
      <c r="C9" s="131" t="s">
        <v>138</v>
      </c>
      <c r="D9" s="131"/>
      <c r="E9" s="131"/>
      <c r="F9" s="141" t="s">
        <v>4</v>
      </c>
      <c r="G9" s="142"/>
      <c r="H9" s="143"/>
      <c r="I9" s="131" t="s">
        <v>5</v>
      </c>
      <c r="J9" s="130"/>
      <c r="K9" s="130"/>
      <c r="L9" s="130"/>
      <c r="M9" s="130"/>
      <c r="N9" s="130"/>
      <c r="O9" s="130"/>
      <c r="P9" s="147" t="s">
        <v>6</v>
      </c>
    </row>
    <row r="10" spans="1:16" s="1" customFormat="1" ht="12.75" customHeight="1">
      <c r="A10" s="130"/>
      <c r="B10" s="144"/>
      <c r="C10" s="150" t="s">
        <v>7</v>
      </c>
      <c r="D10" s="139" t="s">
        <v>139</v>
      </c>
      <c r="E10" s="139" t="s">
        <v>140</v>
      </c>
      <c r="F10" s="150" t="s">
        <v>67</v>
      </c>
      <c r="G10" s="150" t="s">
        <v>141</v>
      </c>
      <c r="H10" s="150" t="s">
        <v>142</v>
      </c>
      <c r="I10" s="139" t="s">
        <v>143</v>
      </c>
      <c r="J10" s="135" t="s">
        <v>141</v>
      </c>
      <c r="K10" s="136"/>
      <c r="L10" s="137"/>
      <c r="M10" s="135" t="s">
        <v>142</v>
      </c>
      <c r="N10" s="136"/>
      <c r="O10" s="137"/>
      <c r="P10" s="148"/>
    </row>
    <row r="11" spans="1:16" s="1" customFormat="1" ht="12.75">
      <c r="A11" s="130"/>
      <c r="B11" s="144"/>
      <c r="C11" s="151"/>
      <c r="D11" s="140"/>
      <c r="E11" s="140"/>
      <c r="F11" s="151"/>
      <c r="G11" s="151"/>
      <c r="H11" s="151"/>
      <c r="I11" s="140"/>
      <c r="J11" s="70" t="s">
        <v>8</v>
      </c>
      <c r="K11" s="71" t="s">
        <v>9</v>
      </c>
      <c r="L11" s="71" t="s">
        <v>10</v>
      </c>
      <c r="M11" s="71" t="s">
        <v>8</v>
      </c>
      <c r="N11" s="71" t="s">
        <v>9</v>
      </c>
      <c r="O11" s="71" t="s">
        <v>10</v>
      </c>
      <c r="P11" s="149"/>
    </row>
    <row r="12" spans="1:16" s="33" customFormat="1" ht="12.75">
      <c r="A12" s="117">
        <v>1</v>
      </c>
      <c r="B12" s="30" t="s">
        <v>12</v>
      </c>
      <c r="C12" s="31">
        <v>1</v>
      </c>
      <c r="D12" s="31">
        <v>1</v>
      </c>
      <c r="E12" s="31"/>
      <c r="F12" s="32">
        <f>G12+H12</f>
        <v>9</v>
      </c>
      <c r="G12" s="31">
        <v>9</v>
      </c>
      <c r="H12" s="31"/>
      <c r="I12" s="31">
        <v>45</v>
      </c>
      <c r="J12" s="32">
        <v>15</v>
      </c>
      <c r="K12" s="32">
        <v>30</v>
      </c>
      <c r="L12" s="32">
        <v>0</v>
      </c>
      <c r="M12" s="32">
        <v>0</v>
      </c>
      <c r="N12" s="32">
        <v>0</v>
      </c>
      <c r="O12" s="32">
        <v>0</v>
      </c>
      <c r="P12" s="30"/>
    </row>
    <row r="13" spans="1:16" s="33" customFormat="1" ht="12.75">
      <c r="A13" s="117">
        <v>2</v>
      </c>
      <c r="B13" s="30" t="s">
        <v>13</v>
      </c>
      <c r="C13" s="32">
        <v>1</v>
      </c>
      <c r="D13" s="31">
        <v>1</v>
      </c>
      <c r="E13" s="32"/>
      <c r="F13" s="32">
        <f aca="true" t="shared" si="0" ref="F13:F25">G13+H13</f>
        <v>9</v>
      </c>
      <c r="G13" s="32">
        <v>9</v>
      </c>
      <c r="H13" s="32"/>
      <c r="I13" s="32">
        <v>45</v>
      </c>
      <c r="J13" s="32">
        <v>15</v>
      </c>
      <c r="K13" s="32">
        <v>30</v>
      </c>
      <c r="L13" s="32">
        <v>0</v>
      </c>
      <c r="M13" s="32">
        <v>0</v>
      </c>
      <c r="N13" s="32">
        <v>0</v>
      </c>
      <c r="O13" s="32">
        <v>0</v>
      </c>
      <c r="P13" s="30"/>
    </row>
    <row r="14" spans="1:16" s="33" customFormat="1" ht="12.75">
      <c r="A14" s="117">
        <v>3</v>
      </c>
      <c r="B14" s="30" t="s">
        <v>16</v>
      </c>
      <c r="C14" s="32"/>
      <c r="D14" s="31">
        <v>2</v>
      </c>
      <c r="E14" s="32"/>
      <c r="F14" s="32">
        <f t="shared" si="0"/>
        <v>6</v>
      </c>
      <c r="G14" s="32"/>
      <c r="H14" s="32">
        <v>6</v>
      </c>
      <c r="I14" s="32">
        <v>34</v>
      </c>
      <c r="J14" s="32">
        <v>0</v>
      </c>
      <c r="K14" s="32">
        <v>0</v>
      </c>
      <c r="L14" s="32">
        <v>0</v>
      </c>
      <c r="M14" s="32">
        <v>34</v>
      </c>
      <c r="N14" s="32">
        <v>0</v>
      </c>
      <c r="O14" s="32">
        <v>0</v>
      </c>
      <c r="P14" s="30"/>
    </row>
    <row r="15" spans="1:16" s="33" customFormat="1" ht="12.75">
      <c r="A15" s="117">
        <v>4</v>
      </c>
      <c r="B15" s="30" t="s">
        <v>37</v>
      </c>
      <c r="C15" s="32">
        <v>1</v>
      </c>
      <c r="D15" s="31">
        <v>1</v>
      </c>
      <c r="E15" s="32"/>
      <c r="F15" s="32">
        <f t="shared" si="0"/>
        <v>9</v>
      </c>
      <c r="G15" s="32">
        <v>9</v>
      </c>
      <c r="H15" s="32"/>
      <c r="I15" s="32">
        <v>60</v>
      </c>
      <c r="J15" s="32">
        <v>30</v>
      </c>
      <c r="K15" s="32">
        <v>30</v>
      </c>
      <c r="L15" s="32">
        <v>0</v>
      </c>
      <c r="M15" s="32">
        <v>0</v>
      </c>
      <c r="N15" s="32">
        <v>0</v>
      </c>
      <c r="O15" s="32">
        <v>0</v>
      </c>
      <c r="P15" s="30"/>
    </row>
    <row r="16" spans="1:18" s="25" customFormat="1" ht="12.75">
      <c r="A16" s="118">
        <v>5</v>
      </c>
      <c r="B16" s="22" t="s">
        <v>36</v>
      </c>
      <c r="C16" s="23">
        <v>2</v>
      </c>
      <c r="D16" s="23">
        <v>2</v>
      </c>
      <c r="E16" s="23"/>
      <c r="F16" s="107">
        <f t="shared" si="0"/>
        <v>5</v>
      </c>
      <c r="G16" s="23"/>
      <c r="H16" s="23">
        <v>5</v>
      </c>
      <c r="I16" s="23">
        <v>30</v>
      </c>
      <c r="J16" s="23">
        <v>0</v>
      </c>
      <c r="K16" s="23">
        <v>0</v>
      </c>
      <c r="L16" s="23">
        <v>0</v>
      </c>
      <c r="M16" s="23">
        <v>15</v>
      </c>
      <c r="N16" s="23">
        <v>15</v>
      </c>
      <c r="O16" s="23">
        <v>0</v>
      </c>
      <c r="P16" s="22"/>
      <c r="Q16" s="33"/>
      <c r="R16" s="33"/>
    </row>
    <row r="17" spans="1:18" s="37" customFormat="1" ht="12.75">
      <c r="A17" s="119">
        <v>6</v>
      </c>
      <c r="B17" s="34" t="s">
        <v>15</v>
      </c>
      <c r="C17" s="35"/>
      <c r="D17" s="36">
        <v>1</v>
      </c>
      <c r="E17" s="35"/>
      <c r="F17" s="108">
        <f t="shared" si="0"/>
        <v>3</v>
      </c>
      <c r="G17" s="35">
        <v>3</v>
      </c>
      <c r="H17" s="35"/>
      <c r="I17" s="35">
        <v>30</v>
      </c>
      <c r="J17" s="35">
        <v>30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4"/>
      <c r="Q17" s="33"/>
      <c r="R17" s="33"/>
    </row>
    <row r="18" spans="1:18" s="37" customFormat="1" ht="12.75">
      <c r="A18" s="119">
        <v>7</v>
      </c>
      <c r="B18" s="34" t="s">
        <v>167</v>
      </c>
      <c r="C18" s="35">
        <v>2</v>
      </c>
      <c r="D18" s="36"/>
      <c r="E18" s="35"/>
      <c r="F18" s="108">
        <f t="shared" si="0"/>
        <v>3</v>
      </c>
      <c r="G18" s="35"/>
      <c r="H18" s="35">
        <v>3</v>
      </c>
      <c r="I18" s="35">
        <v>30</v>
      </c>
      <c r="J18" s="35">
        <v>0</v>
      </c>
      <c r="K18" s="35">
        <v>0</v>
      </c>
      <c r="L18" s="35">
        <v>0</v>
      </c>
      <c r="M18" s="35">
        <v>30</v>
      </c>
      <c r="N18" s="35">
        <v>0</v>
      </c>
      <c r="O18" s="35">
        <v>0</v>
      </c>
      <c r="P18" s="34"/>
      <c r="Q18" s="33"/>
      <c r="R18" s="33"/>
    </row>
    <row r="19" spans="1:18" s="37" customFormat="1" ht="12.75">
      <c r="A19" s="119">
        <v>8</v>
      </c>
      <c r="B19" s="34" t="s">
        <v>14</v>
      </c>
      <c r="C19" s="35"/>
      <c r="D19" s="35">
        <v>1</v>
      </c>
      <c r="E19" s="35"/>
      <c r="F19" s="108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  <c r="Q19" s="33"/>
      <c r="R19" s="33"/>
    </row>
    <row r="20" spans="1:18" s="29" customFormat="1" ht="12.75">
      <c r="A20" s="120">
        <v>9</v>
      </c>
      <c r="B20" s="47" t="s">
        <v>11</v>
      </c>
      <c r="C20" s="48"/>
      <c r="D20" s="48" t="s">
        <v>123</v>
      </c>
      <c r="E20" s="48"/>
      <c r="F20" s="108">
        <f t="shared" si="0"/>
        <v>2</v>
      </c>
      <c r="G20" s="48">
        <v>0</v>
      </c>
      <c r="H20" s="48">
        <v>2</v>
      </c>
      <c r="I20" s="48">
        <v>60</v>
      </c>
      <c r="J20" s="49">
        <v>0</v>
      </c>
      <c r="K20" s="49">
        <v>30</v>
      </c>
      <c r="L20" s="49">
        <v>0</v>
      </c>
      <c r="M20" s="49">
        <v>0</v>
      </c>
      <c r="N20" s="49">
        <v>30</v>
      </c>
      <c r="O20" s="49">
        <v>0</v>
      </c>
      <c r="P20" s="46"/>
      <c r="Q20" s="33"/>
      <c r="R20" s="33"/>
    </row>
    <row r="21" spans="1:18" s="29" customFormat="1" ht="12.75">
      <c r="A21" s="120">
        <v>10</v>
      </c>
      <c r="B21" s="46" t="s">
        <v>78</v>
      </c>
      <c r="C21" s="48"/>
      <c r="D21" s="48" t="s">
        <v>123</v>
      </c>
      <c r="E21" s="48"/>
      <c r="F21" s="108">
        <f t="shared" si="0"/>
        <v>1</v>
      </c>
      <c r="G21" s="48">
        <v>0</v>
      </c>
      <c r="H21" s="48">
        <v>1</v>
      </c>
      <c r="I21" s="48">
        <v>60</v>
      </c>
      <c r="J21" s="49">
        <v>0</v>
      </c>
      <c r="K21" s="49">
        <v>30</v>
      </c>
      <c r="L21" s="49">
        <v>0</v>
      </c>
      <c r="M21" s="49">
        <v>0</v>
      </c>
      <c r="N21" s="49">
        <v>30</v>
      </c>
      <c r="O21" s="49">
        <v>0</v>
      </c>
      <c r="P21" s="46"/>
      <c r="Q21" s="33"/>
      <c r="R21" s="33"/>
    </row>
    <row r="22" spans="1:18" s="29" customFormat="1" ht="12.75">
      <c r="A22" s="120">
        <v>11</v>
      </c>
      <c r="B22" s="46" t="s">
        <v>79</v>
      </c>
      <c r="C22" s="48"/>
      <c r="D22" s="48"/>
      <c r="E22" s="48" t="s">
        <v>123</v>
      </c>
      <c r="F22" s="108">
        <f t="shared" si="0"/>
        <v>0</v>
      </c>
      <c r="G22" s="48">
        <v>0</v>
      </c>
      <c r="H22" s="48">
        <v>0</v>
      </c>
      <c r="I22" s="48">
        <v>60</v>
      </c>
      <c r="J22" s="49">
        <v>0</v>
      </c>
      <c r="K22" s="49">
        <v>30</v>
      </c>
      <c r="L22" s="49">
        <v>0</v>
      </c>
      <c r="M22" s="49">
        <v>0</v>
      </c>
      <c r="N22" s="49">
        <v>30</v>
      </c>
      <c r="O22" s="49">
        <v>0</v>
      </c>
      <c r="P22" s="46"/>
      <c r="Q22" s="33"/>
      <c r="R22" s="33"/>
    </row>
    <row r="23" spans="1:18" s="65" customFormat="1" ht="25.5">
      <c r="A23" s="53">
        <v>12</v>
      </c>
      <c r="B23" s="52" t="s">
        <v>38</v>
      </c>
      <c r="C23" s="53">
        <v>2</v>
      </c>
      <c r="D23" s="64"/>
      <c r="E23" s="53"/>
      <c r="F23" s="106">
        <f t="shared" si="0"/>
        <v>4</v>
      </c>
      <c r="G23" s="75"/>
      <c r="H23" s="75">
        <v>4</v>
      </c>
      <c r="I23" s="53">
        <v>30</v>
      </c>
      <c r="J23" s="54">
        <v>0</v>
      </c>
      <c r="K23" s="54">
        <v>0</v>
      </c>
      <c r="L23" s="54">
        <v>0</v>
      </c>
      <c r="M23" s="54">
        <v>30</v>
      </c>
      <c r="N23" s="54">
        <v>0</v>
      </c>
      <c r="O23" s="54">
        <v>0</v>
      </c>
      <c r="P23" s="52"/>
      <c r="Q23" s="112"/>
      <c r="R23" s="112"/>
    </row>
    <row r="24" spans="1:18" s="1" customFormat="1" ht="12.75">
      <c r="A24" s="71">
        <v>13</v>
      </c>
      <c r="B24" s="3" t="s">
        <v>19</v>
      </c>
      <c r="C24" s="2">
        <v>2</v>
      </c>
      <c r="D24" s="2">
        <v>2</v>
      </c>
      <c r="E24" s="2"/>
      <c r="F24" s="18">
        <f t="shared" si="0"/>
        <v>7</v>
      </c>
      <c r="G24" s="2"/>
      <c r="H24" s="2">
        <v>7</v>
      </c>
      <c r="I24" s="2">
        <v>60</v>
      </c>
      <c r="J24" s="2">
        <v>0</v>
      </c>
      <c r="K24" s="2">
        <v>0</v>
      </c>
      <c r="L24" s="2">
        <v>0</v>
      </c>
      <c r="M24" s="2">
        <v>30</v>
      </c>
      <c r="N24" s="2">
        <v>30</v>
      </c>
      <c r="O24" s="2">
        <v>0</v>
      </c>
      <c r="P24" s="3"/>
      <c r="Q24" s="37"/>
      <c r="R24" s="37"/>
    </row>
    <row r="25" spans="1:18" s="14" customFormat="1" ht="12.75">
      <c r="A25" s="71">
        <v>14</v>
      </c>
      <c r="B25" s="3" t="s">
        <v>156</v>
      </c>
      <c r="C25" s="2"/>
      <c r="D25" s="2"/>
      <c r="E25" s="2">
        <v>1</v>
      </c>
      <c r="F25" s="18">
        <f t="shared" si="0"/>
        <v>0</v>
      </c>
      <c r="G25" s="2">
        <v>0</v>
      </c>
      <c r="H25" s="2"/>
      <c r="I25" s="2">
        <v>2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3" t="s">
        <v>157</v>
      </c>
      <c r="Q25" s="37"/>
      <c r="R25" s="37"/>
    </row>
    <row r="26" spans="1:16" s="14" customFormat="1" ht="12.75">
      <c r="A26" s="12"/>
      <c r="B26" s="12" t="s">
        <v>17</v>
      </c>
      <c r="C26" s="13">
        <f>COUNT(C12:C24)</f>
        <v>7</v>
      </c>
      <c r="D26" s="12"/>
      <c r="E26" s="12"/>
      <c r="F26" s="13">
        <f>SUM(F12:F25)</f>
        <v>60</v>
      </c>
      <c r="G26" s="13">
        <f aca="true" t="shared" si="1" ref="G26:O26">SUM(G12:G25)</f>
        <v>32</v>
      </c>
      <c r="H26" s="13">
        <f t="shared" si="1"/>
        <v>28</v>
      </c>
      <c r="I26" s="13">
        <f t="shared" si="1"/>
        <v>576</v>
      </c>
      <c r="J26" s="13">
        <f t="shared" si="1"/>
        <v>90</v>
      </c>
      <c r="K26" s="13">
        <f t="shared" si="1"/>
        <v>182</v>
      </c>
      <c r="L26" s="13">
        <f t="shared" si="1"/>
        <v>30</v>
      </c>
      <c r="M26" s="13">
        <f t="shared" si="1"/>
        <v>139</v>
      </c>
      <c r="N26" s="13">
        <f t="shared" si="1"/>
        <v>135</v>
      </c>
      <c r="O26" s="13">
        <f t="shared" si="1"/>
        <v>0</v>
      </c>
      <c r="P26" s="12"/>
    </row>
    <row r="27" spans="1:16" s="14" customFormat="1" ht="12.75">
      <c r="A27" s="15"/>
      <c r="B27" s="19" t="s">
        <v>60</v>
      </c>
      <c r="C27" s="20"/>
      <c r="D27" s="20"/>
      <c r="E27" s="20"/>
      <c r="F27" s="20"/>
      <c r="G27" s="20"/>
      <c r="H27" s="20"/>
      <c r="J27" s="152">
        <f>SUM(J26:L26)</f>
        <v>302</v>
      </c>
      <c r="K27" s="152"/>
      <c r="L27" s="152"/>
      <c r="M27" s="152">
        <f>SUM(M26:O26)</f>
        <v>274</v>
      </c>
      <c r="N27" s="152"/>
      <c r="O27" s="152"/>
      <c r="P27" s="15"/>
    </row>
    <row r="28" spans="1:18" ht="12.75">
      <c r="A28" s="15"/>
      <c r="B28" s="87" t="s">
        <v>148</v>
      </c>
      <c r="C28" s="20"/>
      <c r="D28" s="20"/>
      <c r="E28" s="20"/>
      <c r="F28" s="88">
        <f>SUM(F12:F25)</f>
        <v>60</v>
      </c>
      <c r="G28" s="88">
        <f>SUM(G12:G25)</f>
        <v>32</v>
      </c>
      <c r="H28" s="88">
        <f>SUM(H12:H25)</f>
        <v>28</v>
      </c>
      <c r="I28" s="69"/>
      <c r="J28" s="69"/>
      <c r="K28" s="59"/>
      <c r="L28" s="59"/>
      <c r="M28" s="59"/>
      <c r="N28" s="59"/>
      <c r="O28" s="59"/>
      <c r="P28" s="15"/>
      <c r="Q28" s="14"/>
      <c r="R28" s="14"/>
    </row>
    <row r="29" spans="1:16" ht="12.75">
      <c r="A29" s="1"/>
      <c r="B29" s="67"/>
      <c r="C29" s="86"/>
      <c r="D29" s="86"/>
      <c r="E29" s="86"/>
      <c r="F29" s="68"/>
      <c r="G29" s="68"/>
      <c r="H29" s="68"/>
      <c r="I29" s="69"/>
      <c r="J29" s="69"/>
      <c r="K29" s="59"/>
      <c r="L29" s="59"/>
      <c r="M29" s="59"/>
      <c r="N29" s="59"/>
      <c r="O29" s="11"/>
      <c r="P29" s="10"/>
    </row>
    <row r="30" spans="2:5" ht="12.75">
      <c r="B30" s="128"/>
      <c r="C30" s="129"/>
      <c r="D30" s="129"/>
      <c r="E30" s="129"/>
    </row>
    <row r="31" spans="1:16" s="39" customFormat="1" ht="12.75">
      <c r="A31"/>
      <c r="B31" s="128" t="s">
        <v>63</v>
      </c>
      <c r="C31" s="129"/>
      <c r="D31" s="129"/>
      <c r="E31" s="129"/>
      <c r="F31"/>
      <c r="G31"/>
      <c r="H31"/>
      <c r="I31"/>
      <c r="J31"/>
      <c r="K31"/>
      <c r="L31"/>
      <c r="M31"/>
      <c r="N31"/>
      <c r="O31"/>
      <c r="P31"/>
    </row>
    <row r="32" spans="1:16" s="26" customFormat="1" ht="12.75">
      <c r="A32" s="39"/>
      <c r="B32" s="39" t="s">
        <v>64</v>
      </c>
      <c r="C32" s="39"/>
      <c r="D32" s="39"/>
      <c r="E32" s="39"/>
      <c r="F32" s="39">
        <f>SUM(F12:F15)</f>
        <v>33</v>
      </c>
      <c r="G32" s="39"/>
      <c r="H32" s="39"/>
      <c r="I32" s="39">
        <f>SUM(I12:I15)</f>
        <v>184</v>
      </c>
      <c r="J32" s="39">
        <f aca="true" t="shared" si="2" ref="J32:O32">SUM(J12:J15)</f>
        <v>60</v>
      </c>
      <c r="K32" s="39">
        <f t="shared" si="2"/>
        <v>90</v>
      </c>
      <c r="L32" s="39">
        <f t="shared" si="2"/>
        <v>0</v>
      </c>
      <c r="M32" s="39">
        <f t="shared" si="2"/>
        <v>34</v>
      </c>
      <c r="N32" s="39">
        <f t="shared" si="2"/>
        <v>0</v>
      </c>
      <c r="O32" s="39">
        <f t="shared" si="2"/>
        <v>0</v>
      </c>
      <c r="P32" s="39"/>
    </row>
    <row r="33" spans="1:16" s="40" customFormat="1" ht="12.75">
      <c r="A33" s="26"/>
      <c r="B33" s="26" t="s">
        <v>65</v>
      </c>
      <c r="C33" s="26"/>
      <c r="D33" s="26"/>
      <c r="E33" s="26"/>
      <c r="F33" s="26">
        <f>SUM(F16:F16)</f>
        <v>5</v>
      </c>
      <c r="G33" s="26"/>
      <c r="H33" s="26"/>
      <c r="I33" s="26">
        <f>SUM(I16:I16)</f>
        <v>30</v>
      </c>
      <c r="J33" s="26">
        <f aca="true" t="shared" si="3" ref="J33:O33">SUM(J16:J16)</f>
        <v>0</v>
      </c>
      <c r="K33" s="26">
        <f t="shared" si="3"/>
        <v>0</v>
      </c>
      <c r="L33" s="26">
        <f t="shared" si="3"/>
        <v>0</v>
      </c>
      <c r="M33" s="26">
        <f t="shared" si="3"/>
        <v>15</v>
      </c>
      <c r="N33" s="26">
        <f t="shared" si="3"/>
        <v>15</v>
      </c>
      <c r="O33" s="26">
        <f t="shared" si="3"/>
        <v>0</v>
      </c>
      <c r="P33" s="26"/>
    </row>
    <row r="34" spans="2:15" s="40" customFormat="1" ht="12.75">
      <c r="B34" s="40" t="s">
        <v>66</v>
      </c>
      <c r="F34" s="40">
        <f>SUM(F17:F18)</f>
        <v>6</v>
      </c>
      <c r="I34" s="40">
        <f>+SUM(I17:I18)</f>
        <v>60</v>
      </c>
      <c r="J34" s="40">
        <f aca="true" t="shared" si="4" ref="J34:O34">+SUM(J17:J18)</f>
        <v>30</v>
      </c>
      <c r="K34" s="40">
        <f t="shared" si="4"/>
        <v>0</v>
      </c>
      <c r="L34" s="40">
        <f t="shared" si="4"/>
        <v>0</v>
      </c>
      <c r="M34" s="40">
        <f t="shared" si="4"/>
        <v>30</v>
      </c>
      <c r="N34" s="40">
        <f t="shared" si="4"/>
        <v>0</v>
      </c>
      <c r="O34" s="40">
        <f t="shared" si="4"/>
        <v>0</v>
      </c>
    </row>
    <row r="35" spans="2:15" s="40" customFormat="1" ht="12.75">
      <c r="B35" s="40" t="s">
        <v>14</v>
      </c>
      <c r="F35" s="40">
        <f>SUM(F19:F19)</f>
        <v>2</v>
      </c>
      <c r="I35" s="40">
        <f>SUM(I19:I19)</f>
        <v>30</v>
      </c>
      <c r="J35" s="40">
        <f aca="true" t="shared" si="5" ref="J35:O35">SUM(J19:J19)</f>
        <v>0</v>
      </c>
      <c r="K35" s="40">
        <f t="shared" si="5"/>
        <v>0</v>
      </c>
      <c r="L35" s="40">
        <f t="shared" si="5"/>
        <v>30</v>
      </c>
      <c r="M35" s="40">
        <f t="shared" si="5"/>
        <v>0</v>
      </c>
      <c r="N35" s="40">
        <f t="shared" si="5"/>
        <v>0</v>
      </c>
      <c r="O35" s="40">
        <f t="shared" si="5"/>
        <v>0</v>
      </c>
    </row>
    <row r="36" spans="1:15" ht="12.75">
      <c r="A36" s="45"/>
      <c r="B36" s="45" t="s">
        <v>115</v>
      </c>
      <c r="C36" s="45"/>
      <c r="D36" s="45"/>
      <c r="E36" s="45"/>
      <c r="F36" s="45">
        <f>SUM(F20:F21)</f>
        <v>3</v>
      </c>
      <c r="G36" s="45"/>
      <c r="H36" s="45"/>
      <c r="I36" s="45">
        <f aca="true" t="shared" si="6" ref="I36:O36">SUM(I20:I21)</f>
        <v>120</v>
      </c>
      <c r="J36" s="45">
        <f t="shared" si="6"/>
        <v>0</v>
      </c>
      <c r="K36" s="45">
        <f t="shared" si="6"/>
        <v>60</v>
      </c>
      <c r="L36" s="45">
        <f t="shared" si="6"/>
        <v>0</v>
      </c>
      <c r="M36" s="45">
        <f t="shared" si="6"/>
        <v>0</v>
      </c>
      <c r="N36" s="45">
        <f t="shared" si="6"/>
        <v>60</v>
      </c>
      <c r="O36" s="45">
        <f t="shared" si="6"/>
        <v>0</v>
      </c>
    </row>
    <row r="37" spans="1:15" ht="12.75">
      <c r="A37" s="45"/>
      <c r="B37" s="45" t="s">
        <v>116</v>
      </c>
      <c r="C37" s="45"/>
      <c r="D37" s="45"/>
      <c r="E37" s="45"/>
      <c r="F37" s="45">
        <f>SUM(F22:F22)</f>
        <v>0</v>
      </c>
      <c r="G37" s="45"/>
      <c r="H37" s="45"/>
      <c r="I37" s="45">
        <f aca="true" t="shared" si="7" ref="I37:O37">SUM(I22:I22)</f>
        <v>60</v>
      </c>
      <c r="J37" s="45">
        <f t="shared" si="7"/>
        <v>0</v>
      </c>
      <c r="K37" s="45">
        <f t="shared" si="7"/>
        <v>30</v>
      </c>
      <c r="L37" s="45">
        <f t="shared" si="7"/>
        <v>0</v>
      </c>
      <c r="M37" s="45">
        <f t="shared" si="7"/>
        <v>0</v>
      </c>
      <c r="N37" s="45">
        <f t="shared" si="7"/>
        <v>30</v>
      </c>
      <c r="O37" s="45">
        <f t="shared" si="7"/>
        <v>0</v>
      </c>
    </row>
    <row r="38" spans="2:15" ht="12.75">
      <c r="B38" s="44" t="s">
        <v>67</v>
      </c>
      <c r="F38">
        <f>SUM(F32:F37)</f>
        <v>49</v>
      </c>
      <c r="I38">
        <f aca="true" t="shared" si="8" ref="I38:O38">SUM(I32:I37)</f>
        <v>484</v>
      </c>
      <c r="J38">
        <f t="shared" si="8"/>
        <v>90</v>
      </c>
      <c r="K38">
        <f t="shared" si="8"/>
        <v>180</v>
      </c>
      <c r="L38">
        <f t="shared" si="8"/>
        <v>30</v>
      </c>
      <c r="M38">
        <f t="shared" si="8"/>
        <v>79</v>
      </c>
      <c r="N38">
        <f t="shared" si="8"/>
        <v>105</v>
      </c>
      <c r="O38">
        <f t="shared" si="8"/>
        <v>0</v>
      </c>
    </row>
    <row r="39" ht="12.75">
      <c r="B39" s="44"/>
    </row>
    <row r="40" spans="2:18" ht="12.75">
      <c r="B40" s="16" t="s">
        <v>136</v>
      </c>
      <c r="E40" s="21" t="s">
        <v>30</v>
      </c>
      <c r="F40" s="21" t="s">
        <v>0</v>
      </c>
      <c r="G40" s="21"/>
      <c r="H40" s="21"/>
      <c r="I40" s="21"/>
      <c r="Q40" s="16"/>
      <c r="R40" s="16"/>
    </row>
    <row r="41" spans="2:18" ht="12.75">
      <c r="B41" t="s">
        <v>170</v>
      </c>
      <c r="E41" s="60">
        <f>I41/I44</f>
        <v>0.4765625</v>
      </c>
      <c r="F41" s="21" t="s">
        <v>31</v>
      </c>
      <c r="G41" s="21"/>
      <c r="H41" s="21"/>
      <c r="I41" s="21">
        <f>J75+M75</f>
        <v>366</v>
      </c>
      <c r="Q41" s="17"/>
      <c r="R41" s="16"/>
    </row>
    <row r="42" spans="2:18" ht="12.75">
      <c r="B42" t="s">
        <v>77</v>
      </c>
      <c r="E42" s="60">
        <f>I42/I44</f>
        <v>0.46484375</v>
      </c>
      <c r="F42" s="21" t="s">
        <v>32</v>
      </c>
      <c r="G42" s="21"/>
      <c r="H42" s="21"/>
      <c r="I42" s="21">
        <f>K75+N75</f>
        <v>357</v>
      </c>
      <c r="J42" s="87"/>
      <c r="K42" s="86"/>
      <c r="L42" s="86"/>
      <c r="M42" s="86"/>
      <c r="N42" s="89"/>
      <c r="O42" s="89"/>
      <c r="P42" s="89"/>
      <c r="Q42" s="17"/>
      <c r="R42" s="16"/>
    </row>
    <row r="43" spans="2:18" ht="12.75">
      <c r="B43" t="s">
        <v>18</v>
      </c>
      <c r="E43" s="60">
        <f>I43/I44</f>
        <v>0.05859375</v>
      </c>
      <c r="F43" s="21" t="s">
        <v>33</v>
      </c>
      <c r="G43" s="21"/>
      <c r="H43" s="21"/>
      <c r="I43" s="21">
        <f>L75+O75</f>
        <v>45</v>
      </c>
      <c r="J43" s="87"/>
      <c r="K43" s="86"/>
      <c r="L43" s="86"/>
      <c r="M43" s="86"/>
      <c r="N43" s="89"/>
      <c r="O43" s="89"/>
      <c r="P43" s="89"/>
      <c r="Q43" s="17"/>
      <c r="R43" s="16"/>
    </row>
    <row r="44" spans="2:18" ht="12.75">
      <c r="B44" t="s">
        <v>35</v>
      </c>
      <c r="E44" s="60">
        <f>SUM(E41:E43)</f>
        <v>1</v>
      </c>
      <c r="F44" s="21" t="s">
        <v>2</v>
      </c>
      <c r="G44" s="21"/>
      <c r="H44" s="21"/>
      <c r="I44" s="21">
        <f>SUM(I41:I43)</f>
        <v>768</v>
      </c>
      <c r="Q44" s="16"/>
      <c r="R44" s="16"/>
    </row>
    <row r="45" ht="12.75">
      <c r="B45" t="s">
        <v>75</v>
      </c>
    </row>
    <row r="46" spans="1:16" ht="12.75" customHeight="1">
      <c r="A46" s="130" t="s">
        <v>24</v>
      </c>
      <c r="B46" s="130" t="s">
        <v>3</v>
      </c>
      <c r="C46" s="131" t="s">
        <v>138</v>
      </c>
      <c r="D46" s="131"/>
      <c r="E46" s="131"/>
      <c r="F46" s="141" t="s">
        <v>4</v>
      </c>
      <c r="G46" s="142"/>
      <c r="H46" s="143"/>
      <c r="I46" s="131" t="s">
        <v>5</v>
      </c>
      <c r="J46" s="130"/>
      <c r="K46" s="130"/>
      <c r="L46" s="130"/>
      <c r="M46" s="130"/>
      <c r="N46" s="130"/>
      <c r="O46" s="130"/>
      <c r="P46" s="147" t="s">
        <v>6</v>
      </c>
    </row>
    <row r="47" spans="1:16" s="1" customFormat="1" ht="12.75" customHeight="1">
      <c r="A47" s="130"/>
      <c r="B47" s="144"/>
      <c r="C47" s="150" t="s">
        <v>7</v>
      </c>
      <c r="D47" s="139" t="s">
        <v>139</v>
      </c>
      <c r="E47" s="139" t="s">
        <v>140</v>
      </c>
      <c r="F47" s="150" t="s">
        <v>67</v>
      </c>
      <c r="G47" s="150" t="s">
        <v>144</v>
      </c>
      <c r="H47" s="150" t="s">
        <v>145</v>
      </c>
      <c r="I47" s="139" t="s">
        <v>143</v>
      </c>
      <c r="J47" s="135" t="s">
        <v>144</v>
      </c>
      <c r="K47" s="136"/>
      <c r="L47" s="137"/>
      <c r="M47" s="135" t="s">
        <v>145</v>
      </c>
      <c r="N47" s="136"/>
      <c r="O47" s="137"/>
      <c r="P47" s="148"/>
    </row>
    <row r="48" spans="1:16" s="1" customFormat="1" ht="12.75">
      <c r="A48" s="130"/>
      <c r="B48" s="144"/>
      <c r="C48" s="151"/>
      <c r="D48" s="140"/>
      <c r="E48" s="140"/>
      <c r="F48" s="151"/>
      <c r="G48" s="151"/>
      <c r="H48" s="151"/>
      <c r="I48" s="140"/>
      <c r="J48" s="70" t="s">
        <v>8</v>
      </c>
      <c r="K48" s="71" t="s">
        <v>9</v>
      </c>
      <c r="L48" s="71" t="s">
        <v>10</v>
      </c>
      <c r="M48" s="71" t="s">
        <v>8</v>
      </c>
      <c r="N48" s="71" t="s">
        <v>9</v>
      </c>
      <c r="O48" s="71" t="s">
        <v>10</v>
      </c>
      <c r="P48" s="149"/>
    </row>
    <row r="49" spans="1:16" s="33" customFormat="1" ht="12.75">
      <c r="A49" s="117">
        <v>1</v>
      </c>
      <c r="B49" s="30" t="s">
        <v>39</v>
      </c>
      <c r="C49" s="31">
        <v>3</v>
      </c>
      <c r="D49" s="31">
        <v>3</v>
      </c>
      <c r="E49" s="31"/>
      <c r="F49" s="32">
        <f>G49+H49</f>
        <v>5</v>
      </c>
      <c r="G49" s="31">
        <v>5</v>
      </c>
      <c r="H49" s="31"/>
      <c r="I49" s="31">
        <v>45</v>
      </c>
      <c r="J49" s="32">
        <v>30</v>
      </c>
      <c r="K49" s="32">
        <v>15</v>
      </c>
      <c r="L49" s="32">
        <v>0</v>
      </c>
      <c r="M49" s="32">
        <v>0</v>
      </c>
      <c r="N49" s="32">
        <v>0</v>
      </c>
      <c r="O49" s="32">
        <v>0</v>
      </c>
      <c r="P49" s="30"/>
    </row>
    <row r="50" spans="1:16" s="33" customFormat="1" ht="12.75">
      <c r="A50" s="117">
        <v>2</v>
      </c>
      <c r="B50" s="30" t="s">
        <v>20</v>
      </c>
      <c r="C50" s="32">
        <v>3</v>
      </c>
      <c r="D50" s="31">
        <v>3</v>
      </c>
      <c r="E50" s="32"/>
      <c r="F50" s="32">
        <f aca="true" t="shared" si="9" ref="F50:F65">G50+H50</f>
        <v>6</v>
      </c>
      <c r="G50" s="32">
        <v>6</v>
      </c>
      <c r="H50" s="32"/>
      <c r="I50" s="32">
        <v>55</v>
      </c>
      <c r="J50" s="32">
        <v>15</v>
      </c>
      <c r="K50" s="32">
        <v>20</v>
      </c>
      <c r="L50" s="32">
        <v>20</v>
      </c>
      <c r="M50" s="32">
        <v>0</v>
      </c>
      <c r="N50" s="32">
        <v>0</v>
      </c>
      <c r="O50" s="32">
        <v>0</v>
      </c>
      <c r="P50" s="30"/>
    </row>
    <row r="51" spans="1:16" s="33" customFormat="1" ht="12.75">
      <c r="A51" s="117">
        <v>3</v>
      </c>
      <c r="B51" s="30" t="s">
        <v>42</v>
      </c>
      <c r="C51" s="32">
        <v>4</v>
      </c>
      <c r="D51" s="32">
        <v>4</v>
      </c>
      <c r="E51" s="32"/>
      <c r="F51" s="32">
        <f t="shared" si="9"/>
        <v>4</v>
      </c>
      <c r="G51" s="32"/>
      <c r="H51" s="32">
        <v>4</v>
      </c>
      <c r="I51" s="32">
        <v>30</v>
      </c>
      <c r="J51" s="32">
        <v>0</v>
      </c>
      <c r="K51" s="32">
        <v>0</v>
      </c>
      <c r="L51" s="32">
        <v>0</v>
      </c>
      <c r="M51" s="32">
        <v>15</v>
      </c>
      <c r="N51" s="32">
        <v>15</v>
      </c>
      <c r="O51" s="32">
        <v>0</v>
      </c>
      <c r="P51" s="30"/>
    </row>
    <row r="52" spans="1:16" s="25" customFormat="1" ht="12.75">
      <c r="A52" s="118">
        <v>4</v>
      </c>
      <c r="B52" s="22" t="s">
        <v>40</v>
      </c>
      <c r="C52" s="23">
        <v>3</v>
      </c>
      <c r="D52" s="23">
        <v>3</v>
      </c>
      <c r="E52" s="23"/>
      <c r="F52" s="23">
        <f t="shared" si="9"/>
        <v>4</v>
      </c>
      <c r="G52" s="23">
        <v>4</v>
      </c>
      <c r="H52" s="23"/>
      <c r="I52" s="23">
        <v>30</v>
      </c>
      <c r="J52" s="24">
        <v>15</v>
      </c>
      <c r="K52" s="24">
        <v>15</v>
      </c>
      <c r="L52" s="24">
        <v>0</v>
      </c>
      <c r="M52" s="24">
        <v>0</v>
      </c>
      <c r="N52" s="24">
        <v>0</v>
      </c>
      <c r="O52" s="24">
        <v>0</v>
      </c>
      <c r="P52" s="22"/>
    </row>
    <row r="53" spans="1:16" s="25" customFormat="1" ht="12.75">
      <c r="A53" s="118">
        <v>5</v>
      </c>
      <c r="B53" s="22" t="s">
        <v>43</v>
      </c>
      <c r="C53" s="23"/>
      <c r="D53" s="23">
        <v>4</v>
      </c>
      <c r="E53" s="23"/>
      <c r="F53" s="23">
        <f t="shared" si="9"/>
        <v>3</v>
      </c>
      <c r="G53" s="23"/>
      <c r="H53" s="23">
        <v>3</v>
      </c>
      <c r="I53" s="23">
        <v>20</v>
      </c>
      <c r="J53" s="23">
        <v>0</v>
      </c>
      <c r="K53" s="23">
        <v>0</v>
      </c>
      <c r="L53" s="23">
        <v>0</v>
      </c>
      <c r="M53" s="23">
        <v>10</v>
      </c>
      <c r="N53" s="23">
        <v>0</v>
      </c>
      <c r="O53" s="23">
        <v>10</v>
      </c>
      <c r="P53" s="22"/>
    </row>
    <row r="54" spans="1:16" s="25" customFormat="1" ht="12.75">
      <c r="A54" s="118">
        <v>6</v>
      </c>
      <c r="B54" s="22" t="s">
        <v>27</v>
      </c>
      <c r="C54" s="23"/>
      <c r="D54" s="42">
        <v>4</v>
      </c>
      <c r="E54" s="23"/>
      <c r="F54" s="23">
        <f t="shared" si="9"/>
        <v>4</v>
      </c>
      <c r="G54" s="23"/>
      <c r="H54" s="23">
        <v>4</v>
      </c>
      <c r="I54" s="23">
        <v>30</v>
      </c>
      <c r="J54" s="23">
        <v>0</v>
      </c>
      <c r="K54" s="23">
        <v>0</v>
      </c>
      <c r="L54" s="23">
        <v>0</v>
      </c>
      <c r="M54" s="23">
        <v>15</v>
      </c>
      <c r="N54" s="23">
        <v>0</v>
      </c>
      <c r="O54" s="23">
        <v>15</v>
      </c>
      <c r="P54" s="22"/>
    </row>
    <row r="55" spans="1:16" s="37" customFormat="1" ht="12.75">
      <c r="A55" s="119">
        <v>7</v>
      </c>
      <c r="B55" s="34" t="s">
        <v>22</v>
      </c>
      <c r="C55" s="35"/>
      <c r="D55" s="36"/>
      <c r="E55" s="35">
        <v>4</v>
      </c>
      <c r="F55" s="35">
        <f t="shared" si="9"/>
        <v>1</v>
      </c>
      <c r="G55" s="35"/>
      <c r="H55" s="35">
        <v>1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4" t="s">
        <v>149</v>
      </c>
    </row>
    <row r="56" spans="1:16" s="40" customFormat="1" ht="12.75">
      <c r="A56" s="106">
        <v>8</v>
      </c>
      <c r="B56" s="27" t="s">
        <v>21</v>
      </c>
      <c r="C56" s="18"/>
      <c r="D56" s="41"/>
      <c r="E56" s="18">
        <v>4</v>
      </c>
      <c r="F56" s="18">
        <f t="shared" si="9"/>
        <v>0</v>
      </c>
      <c r="G56" s="18"/>
      <c r="H56" s="18"/>
      <c r="I56" s="18">
        <v>15</v>
      </c>
      <c r="J56" s="28">
        <v>0</v>
      </c>
      <c r="K56" s="28">
        <v>0</v>
      </c>
      <c r="L56" s="28">
        <v>0</v>
      </c>
      <c r="M56" s="28">
        <v>0</v>
      </c>
      <c r="N56" s="28">
        <v>15</v>
      </c>
      <c r="O56" s="28">
        <v>0</v>
      </c>
      <c r="P56" s="34"/>
    </row>
    <row r="57" spans="1:16" s="29" customFormat="1" ht="12.75">
      <c r="A57" s="120">
        <v>9</v>
      </c>
      <c r="B57" s="47" t="s">
        <v>11</v>
      </c>
      <c r="C57" s="48">
        <v>4</v>
      </c>
      <c r="D57" s="48" t="s">
        <v>124</v>
      </c>
      <c r="E57" s="48"/>
      <c r="F57" s="35">
        <f t="shared" si="9"/>
        <v>3</v>
      </c>
      <c r="G57" s="48">
        <v>0</v>
      </c>
      <c r="H57" s="48">
        <v>3</v>
      </c>
      <c r="I57" s="48">
        <v>60</v>
      </c>
      <c r="J57" s="49">
        <v>0</v>
      </c>
      <c r="K57" s="49">
        <v>30</v>
      </c>
      <c r="L57" s="49">
        <v>0</v>
      </c>
      <c r="M57" s="49">
        <v>0</v>
      </c>
      <c r="N57" s="49">
        <v>30</v>
      </c>
      <c r="O57" s="49">
        <v>0</v>
      </c>
      <c r="P57" s="46"/>
    </row>
    <row r="58" spans="1:16" s="29" customFormat="1" ht="12.75">
      <c r="A58" s="120">
        <v>10</v>
      </c>
      <c r="B58" s="46" t="s">
        <v>78</v>
      </c>
      <c r="C58" s="48"/>
      <c r="D58" s="48" t="s">
        <v>124</v>
      </c>
      <c r="E58" s="48"/>
      <c r="F58" s="35">
        <f t="shared" si="9"/>
        <v>1</v>
      </c>
      <c r="G58" s="48">
        <v>0</v>
      </c>
      <c r="H58" s="48">
        <v>1</v>
      </c>
      <c r="I58" s="48">
        <v>60</v>
      </c>
      <c r="J58" s="49">
        <v>0</v>
      </c>
      <c r="K58" s="49">
        <v>30</v>
      </c>
      <c r="L58" s="49">
        <v>0</v>
      </c>
      <c r="M58" s="49">
        <v>0</v>
      </c>
      <c r="N58" s="49">
        <v>30</v>
      </c>
      <c r="O58" s="49">
        <v>0</v>
      </c>
      <c r="P58" s="46"/>
    </row>
    <row r="59" spans="1:16" s="29" customFormat="1" ht="12.75">
      <c r="A59" s="75">
        <v>11</v>
      </c>
      <c r="B59" s="6" t="s">
        <v>50</v>
      </c>
      <c r="C59" s="8"/>
      <c r="D59" s="8"/>
      <c r="E59" s="8">
        <v>3</v>
      </c>
      <c r="F59" s="7">
        <f t="shared" si="9"/>
        <v>1</v>
      </c>
      <c r="G59" s="8">
        <v>1</v>
      </c>
      <c r="H59" s="8"/>
      <c r="I59" s="8">
        <v>9</v>
      </c>
      <c r="J59" s="7">
        <v>9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46"/>
    </row>
    <row r="60" spans="1:16" s="1" customFormat="1" ht="12.75">
      <c r="A60" s="71">
        <v>12</v>
      </c>
      <c r="B60" s="3" t="s">
        <v>41</v>
      </c>
      <c r="C60" s="2"/>
      <c r="D60" s="4">
        <v>3</v>
      </c>
      <c r="E60" s="2"/>
      <c r="F60" s="2">
        <f t="shared" si="9"/>
        <v>1</v>
      </c>
      <c r="G60" s="2">
        <v>1</v>
      </c>
      <c r="H60" s="2"/>
      <c r="I60" s="2">
        <v>16</v>
      </c>
      <c r="J60" s="2">
        <v>16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3"/>
    </row>
    <row r="61" spans="1:16" s="1" customFormat="1" ht="12.75">
      <c r="A61" s="71">
        <v>13</v>
      </c>
      <c r="B61" s="3" t="s">
        <v>44</v>
      </c>
      <c r="C61" s="2"/>
      <c r="D61" s="2">
        <v>4</v>
      </c>
      <c r="E61" s="2"/>
      <c r="F61" s="2">
        <f t="shared" si="9"/>
        <v>1</v>
      </c>
      <c r="G61" s="2"/>
      <c r="H61" s="2">
        <v>1</v>
      </c>
      <c r="I61" s="2">
        <v>16</v>
      </c>
      <c r="J61" s="2">
        <v>0</v>
      </c>
      <c r="K61" s="2">
        <v>0</v>
      </c>
      <c r="L61" s="2">
        <v>0</v>
      </c>
      <c r="M61" s="2">
        <v>16</v>
      </c>
      <c r="N61" s="2">
        <v>0</v>
      </c>
      <c r="O61" s="2">
        <v>0</v>
      </c>
      <c r="P61" s="9"/>
    </row>
    <row r="62" spans="1:16" s="1" customFormat="1" ht="12.75">
      <c r="A62" s="71">
        <v>14</v>
      </c>
      <c r="B62" s="3" t="s">
        <v>46</v>
      </c>
      <c r="C62" s="2">
        <v>4</v>
      </c>
      <c r="D62" s="2" t="s">
        <v>129</v>
      </c>
      <c r="E62" s="2"/>
      <c r="F62" s="2">
        <f t="shared" si="9"/>
        <v>2</v>
      </c>
      <c r="G62" s="2"/>
      <c r="H62" s="2">
        <v>2</v>
      </c>
      <c r="I62" s="2">
        <v>28</v>
      </c>
      <c r="J62" s="2">
        <v>0</v>
      </c>
      <c r="K62" s="2">
        <v>0</v>
      </c>
      <c r="L62" s="2">
        <v>0</v>
      </c>
      <c r="M62" s="2">
        <v>28</v>
      </c>
      <c r="N62" s="2">
        <v>0</v>
      </c>
      <c r="O62" s="2">
        <v>0</v>
      </c>
      <c r="P62" s="3"/>
    </row>
    <row r="63" spans="1:16" s="1" customFormat="1" ht="12.75">
      <c r="A63" s="71">
        <v>15</v>
      </c>
      <c r="B63" s="3" t="s">
        <v>61</v>
      </c>
      <c r="C63" s="4">
        <v>4</v>
      </c>
      <c r="D63" s="4">
        <v>4</v>
      </c>
      <c r="E63" s="4"/>
      <c r="F63" s="2">
        <f t="shared" si="9"/>
        <v>2</v>
      </c>
      <c r="G63" s="4"/>
      <c r="H63" s="4">
        <v>2</v>
      </c>
      <c r="I63" s="4">
        <v>30</v>
      </c>
      <c r="J63" s="2">
        <v>0</v>
      </c>
      <c r="K63" s="2">
        <v>0</v>
      </c>
      <c r="L63" s="2">
        <v>0</v>
      </c>
      <c r="M63" s="2">
        <v>15</v>
      </c>
      <c r="N63" s="2">
        <v>15</v>
      </c>
      <c r="O63" s="2">
        <v>0</v>
      </c>
      <c r="P63" s="3"/>
    </row>
    <row r="64" spans="1:16" s="1" customFormat="1" ht="12.75">
      <c r="A64" s="71">
        <v>16</v>
      </c>
      <c r="B64" s="3" t="s">
        <v>45</v>
      </c>
      <c r="C64" s="2"/>
      <c r="D64" s="2">
        <v>4</v>
      </c>
      <c r="E64" s="2"/>
      <c r="F64" s="2">
        <f t="shared" si="9"/>
        <v>2</v>
      </c>
      <c r="G64" s="2"/>
      <c r="H64" s="2">
        <v>2</v>
      </c>
      <c r="I64" s="2">
        <v>25</v>
      </c>
      <c r="J64" s="5">
        <v>0</v>
      </c>
      <c r="K64" s="5">
        <v>0</v>
      </c>
      <c r="L64" s="5">
        <v>0</v>
      </c>
      <c r="M64" s="5">
        <v>13</v>
      </c>
      <c r="N64" s="5">
        <v>12</v>
      </c>
      <c r="O64" s="5">
        <v>0</v>
      </c>
      <c r="P64" s="3"/>
    </row>
    <row r="65" spans="1:16" s="29" customFormat="1" ht="12.75">
      <c r="A65" s="106">
        <v>17</v>
      </c>
      <c r="B65" s="3" t="s">
        <v>68</v>
      </c>
      <c r="C65" s="18"/>
      <c r="D65" s="18">
        <v>3</v>
      </c>
      <c r="E65" s="18"/>
      <c r="F65" s="2">
        <f t="shared" si="9"/>
        <v>2</v>
      </c>
      <c r="G65" s="18">
        <v>2</v>
      </c>
      <c r="H65" s="18"/>
      <c r="I65" s="18">
        <v>30</v>
      </c>
      <c r="J65" s="28">
        <v>15</v>
      </c>
      <c r="K65" s="28">
        <v>15</v>
      </c>
      <c r="L65" s="28">
        <v>0</v>
      </c>
      <c r="M65" s="28">
        <v>0</v>
      </c>
      <c r="N65" s="28">
        <v>0</v>
      </c>
      <c r="O65" s="28">
        <v>0</v>
      </c>
      <c r="P65" s="27"/>
    </row>
    <row r="66" spans="1:16" s="29" customFormat="1" ht="12.75">
      <c r="A66" s="106">
        <v>18</v>
      </c>
      <c r="B66" s="3" t="s">
        <v>173</v>
      </c>
      <c r="C66" s="18"/>
      <c r="D66" s="18"/>
      <c r="E66" s="18">
        <v>3</v>
      </c>
      <c r="F66" s="2">
        <v>0</v>
      </c>
      <c r="G66" s="18">
        <v>0</v>
      </c>
      <c r="H66" s="18"/>
      <c r="I66" s="18">
        <v>4</v>
      </c>
      <c r="J66" s="28">
        <v>4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7"/>
    </row>
    <row r="67" spans="1:16" s="14" customFormat="1" ht="12.75">
      <c r="A67" s="121"/>
      <c r="B67" s="111" t="s">
        <v>69</v>
      </c>
      <c r="C67" s="13"/>
      <c r="D67" s="13"/>
      <c r="E67" s="13"/>
      <c r="F67" s="13"/>
      <c r="G67" s="13"/>
      <c r="H67" s="13"/>
      <c r="I67" s="13"/>
      <c r="J67" s="115"/>
      <c r="K67" s="115"/>
      <c r="L67" s="115"/>
      <c r="M67" s="115"/>
      <c r="N67" s="115"/>
      <c r="O67" s="115"/>
      <c r="P67" s="12"/>
    </row>
    <row r="68" spans="1:16" s="1" customFormat="1" ht="12.75">
      <c r="A68" s="71">
        <v>19</v>
      </c>
      <c r="B68" s="3" t="s">
        <v>85</v>
      </c>
      <c r="C68" s="2"/>
      <c r="D68" s="2">
        <v>3</v>
      </c>
      <c r="E68" s="2"/>
      <c r="F68" s="2">
        <f aca="true" t="shared" si="10" ref="F68:F74">G68+H68</f>
        <v>3</v>
      </c>
      <c r="G68" s="2">
        <v>3</v>
      </c>
      <c r="H68" s="2"/>
      <c r="I68" s="2">
        <v>45</v>
      </c>
      <c r="J68" s="5">
        <v>25</v>
      </c>
      <c r="K68" s="5">
        <v>20</v>
      </c>
      <c r="L68" s="5">
        <v>0</v>
      </c>
      <c r="M68" s="5">
        <v>0</v>
      </c>
      <c r="N68" s="5">
        <v>0</v>
      </c>
      <c r="O68" s="5">
        <v>0</v>
      </c>
      <c r="P68" s="3"/>
    </row>
    <row r="69" spans="1:16" s="1" customFormat="1" ht="12.75">
      <c r="A69" s="71">
        <v>20</v>
      </c>
      <c r="B69" s="27" t="s">
        <v>80</v>
      </c>
      <c r="C69" s="2"/>
      <c r="D69" s="2">
        <v>3</v>
      </c>
      <c r="E69" s="2"/>
      <c r="F69" s="2">
        <f t="shared" si="10"/>
        <v>2</v>
      </c>
      <c r="G69" s="2">
        <v>2</v>
      </c>
      <c r="H69" s="2"/>
      <c r="I69" s="2">
        <v>30</v>
      </c>
      <c r="J69" s="5">
        <v>20</v>
      </c>
      <c r="K69" s="5">
        <v>10</v>
      </c>
      <c r="L69" s="5">
        <v>0</v>
      </c>
      <c r="M69" s="5">
        <v>0</v>
      </c>
      <c r="N69" s="5">
        <v>0</v>
      </c>
      <c r="O69" s="5">
        <v>0</v>
      </c>
      <c r="P69" s="3"/>
    </row>
    <row r="70" spans="1:16" s="25" customFormat="1" ht="12.75">
      <c r="A70" s="106">
        <v>21</v>
      </c>
      <c r="B70" s="3" t="s">
        <v>121</v>
      </c>
      <c r="C70" s="18">
        <v>4</v>
      </c>
      <c r="D70" s="2" t="s">
        <v>124</v>
      </c>
      <c r="E70" s="18"/>
      <c r="F70" s="2">
        <f t="shared" si="10"/>
        <v>8</v>
      </c>
      <c r="G70" s="18">
        <v>3</v>
      </c>
      <c r="H70" s="18">
        <v>5</v>
      </c>
      <c r="I70" s="18">
        <v>120</v>
      </c>
      <c r="J70" s="28">
        <v>30</v>
      </c>
      <c r="K70" s="28">
        <v>30</v>
      </c>
      <c r="L70" s="28">
        <v>0</v>
      </c>
      <c r="M70" s="28">
        <v>30</v>
      </c>
      <c r="N70" s="28">
        <v>30</v>
      </c>
      <c r="O70" s="28">
        <v>0</v>
      </c>
      <c r="P70" s="3"/>
    </row>
    <row r="71" spans="1:16" s="29" customFormat="1" ht="12.75">
      <c r="A71" s="106">
        <v>22</v>
      </c>
      <c r="B71" s="27" t="s">
        <v>81</v>
      </c>
      <c r="C71" s="18"/>
      <c r="D71" s="18">
        <v>3</v>
      </c>
      <c r="E71" s="18"/>
      <c r="F71" s="2">
        <f t="shared" si="10"/>
        <v>1</v>
      </c>
      <c r="G71" s="18">
        <v>1</v>
      </c>
      <c r="H71" s="18"/>
      <c r="I71" s="18">
        <v>15</v>
      </c>
      <c r="J71" s="28">
        <v>15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7"/>
    </row>
    <row r="72" spans="1:16" s="1" customFormat="1" ht="12.75">
      <c r="A72" s="71">
        <v>23</v>
      </c>
      <c r="B72" s="3" t="s">
        <v>82</v>
      </c>
      <c r="C72" s="2"/>
      <c r="D72" s="2">
        <v>4</v>
      </c>
      <c r="E72" s="2"/>
      <c r="F72" s="2">
        <f t="shared" si="10"/>
        <v>1</v>
      </c>
      <c r="G72" s="2"/>
      <c r="H72" s="2">
        <v>1</v>
      </c>
      <c r="I72" s="2">
        <v>15</v>
      </c>
      <c r="J72" s="5">
        <v>0</v>
      </c>
      <c r="K72" s="5">
        <v>0</v>
      </c>
      <c r="L72" s="5">
        <v>0</v>
      </c>
      <c r="M72" s="5">
        <v>15</v>
      </c>
      <c r="N72" s="5">
        <v>0</v>
      </c>
      <c r="O72" s="5">
        <v>0</v>
      </c>
      <c r="P72" s="3"/>
    </row>
    <row r="73" spans="1:16" s="1" customFormat="1" ht="12.75">
      <c r="A73" s="71">
        <v>24</v>
      </c>
      <c r="B73" s="3" t="s">
        <v>83</v>
      </c>
      <c r="C73" s="2"/>
      <c r="D73" s="2">
        <v>4</v>
      </c>
      <c r="E73" s="2"/>
      <c r="F73" s="2">
        <f t="shared" si="10"/>
        <v>1</v>
      </c>
      <c r="G73" s="2"/>
      <c r="H73" s="2">
        <v>1</v>
      </c>
      <c r="I73" s="2">
        <v>15</v>
      </c>
      <c r="J73" s="5">
        <v>0</v>
      </c>
      <c r="K73" s="5">
        <v>0</v>
      </c>
      <c r="L73" s="5">
        <v>0</v>
      </c>
      <c r="M73" s="5">
        <v>0</v>
      </c>
      <c r="N73" s="5">
        <v>15</v>
      </c>
      <c r="O73" s="5">
        <v>0</v>
      </c>
      <c r="P73" s="3"/>
    </row>
    <row r="74" spans="1:16" s="1" customFormat="1" ht="12.75">
      <c r="A74" s="71">
        <v>25</v>
      </c>
      <c r="B74" s="3" t="s">
        <v>84</v>
      </c>
      <c r="C74" s="2"/>
      <c r="D74" s="2">
        <v>4</v>
      </c>
      <c r="E74" s="2"/>
      <c r="F74" s="2">
        <f t="shared" si="10"/>
        <v>2</v>
      </c>
      <c r="G74" s="2"/>
      <c r="H74" s="2">
        <v>2</v>
      </c>
      <c r="I74" s="2">
        <v>25</v>
      </c>
      <c r="J74" s="5">
        <v>0</v>
      </c>
      <c r="K74" s="5">
        <v>0</v>
      </c>
      <c r="L74" s="5">
        <v>0</v>
      </c>
      <c r="M74" s="5">
        <v>15</v>
      </c>
      <c r="N74" s="5">
        <v>10</v>
      </c>
      <c r="O74" s="5">
        <v>0</v>
      </c>
      <c r="P74" s="3"/>
    </row>
    <row r="75" spans="1:16" s="14" customFormat="1" ht="12.75">
      <c r="A75" s="12"/>
      <c r="B75" s="12" t="s">
        <v>17</v>
      </c>
      <c r="C75" s="13">
        <f>COUNT(C49:C74)</f>
        <v>8</v>
      </c>
      <c r="D75" s="13"/>
      <c r="E75" s="12"/>
      <c r="F75" s="13">
        <f aca="true" t="shared" si="11" ref="F75:O75">SUM(F49:F74)</f>
        <v>60</v>
      </c>
      <c r="G75" s="13">
        <f t="shared" si="11"/>
        <v>28</v>
      </c>
      <c r="H75" s="13">
        <f t="shared" si="11"/>
        <v>32</v>
      </c>
      <c r="I75" s="13">
        <f t="shared" si="11"/>
        <v>768</v>
      </c>
      <c r="J75" s="13">
        <f t="shared" si="11"/>
        <v>194</v>
      </c>
      <c r="K75" s="13">
        <f t="shared" si="11"/>
        <v>185</v>
      </c>
      <c r="L75" s="13">
        <f t="shared" si="11"/>
        <v>20</v>
      </c>
      <c r="M75" s="13">
        <f t="shared" si="11"/>
        <v>172</v>
      </c>
      <c r="N75" s="13">
        <f t="shared" si="11"/>
        <v>172</v>
      </c>
      <c r="O75" s="13">
        <f t="shared" si="11"/>
        <v>25</v>
      </c>
      <c r="P75" s="12"/>
    </row>
    <row r="76" spans="1:16" s="1" customFormat="1" ht="12.75">
      <c r="A76" s="29"/>
      <c r="B76" s="19" t="s">
        <v>60</v>
      </c>
      <c r="C76" s="20"/>
      <c r="D76" s="20"/>
      <c r="E76" s="20"/>
      <c r="F76" s="14"/>
      <c r="G76" s="14"/>
      <c r="H76" s="14"/>
      <c r="I76" s="152">
        <f>SUM(J75:L75)</f>
        <v>399</v>
      </c>
      <c r="J76" s="152"/>
      <c r="K76" s="152"/>
      <c r="L76" s="152">
        <f>SUM(M75:O75)</f>
        <v>369</v>
      </c>
      <c r="M76" s="152"/>
      <c r="N76" s="152"/>
      <c r="O76" s="11"/>
      <c r="P76" s="10"/>
    </row>
    <row r="77" spans="1:16" s="1" customFormat="1" ht="12.75">
      <c r="A77" s="29"/>
      <c r="B77" s="104" t="s">
        <v>169</v>
      </c>
      <c r="C77" s="20"/>
      <c r="D77" s="20"/>
      <c r="E77" s="20"/>
      <c r="F77" s="14"/>
      <c r="G77" s="14"/>
      <c r="H77" s="14"/>
      <c r="I77" s="59"/>
      <c r="J77" s="59"/>
      <c r="K77" s="59"/>
      <c r="L77" s="59"/>
      <c r="M77" s="59"/>
      <c r="N77" s="59"/>
      <c r="O77" s="11"/>
      <c r="P77" s="10"/>
    </row>
    <row r="79" spans="2:5" ht="12.75">
      <c r="B79" s="85"/>
      <c r="C79" s="102"/>
      <c r="D79" s="102"/>
      <c r="E79" s="102"/>
    </row>
    <row r="80" spans="2:8" ht="12.75">
      <c r="B80" s="87" t="s">
        <v>148</v>
      </c>
      <c r="C80" s="86"/>
      <c r="D80" s="86"/>
      <c r="E80" s="86"/>
      <c r="F80" s="89">
        <f>SUM(F49:F66)</f>
        <v>42</v>
      </c>
      <c r="G80" s="89">
        <f>SUM(G49:G66)</f>
        <v>19</v>
      </c>
      <c r="H80" s="89">
        <f>SUM(H49:H66)</f>
        <v>23</v>
      </c>
    </row>
    <row r="81" spans="2:8" ht="12.75">
      <c r="B81" s="87" t="s">
        <v>150</v>
      </c>
      <c r="C81" s="86"/>
      <c r="D81" s="86"/>
      <c r="E81" s="86"/>
      <c r="F81" s="89">
        <f>SUM(F68:F74)</f>
        <v>18</v>
      </c>
      <c r="G81" s="89">
        <f>SUM(G68:G74)</f>
        <v>9</v>
      </c>
      <c r="H81" s="89">
        <f>SUM(H68:H74)</f>
        <v>9</v>
      </c>
    </row>
    <row r="82" spans="2:8" ht="12.75">
      <c r="B82" s="67"/>
      <c r="C82" s="86"/>
      <c r="D82" s="86"/>
      <c r="E82" s="86"/>
      <c r="F82" s="68"/>
      <c r="G82" s="68">
        <f>SUM(G80:G81)</f>
        <v>28</v>
      </c>
      <c r="H82" s="68">
        <f>SUM(H80:H81)</f>
        <v>32</v>
      </c>
    </row>
    <row r="83" spans="2:8" ht="12.75">
      <c r="B83" s="67"/>
      <c r="C83" s="86"/>
      <c r="D83" s="86"/>
      <c r="E83" s="86"/>
      <c r="F83" s="68"/>
      <c r="G83" s="68"/>
      <c r="H83" s="68"/>
    </row>
    <row r="84" spans="2:8" ht="12.75">
      <c r="B84" s="128" t="s">
        <v>63</v>
      </c>
      <c r="C84" s="129"/>
      <c r="D84" s="129"/>
      <c r="E84" s="129"/>
      <c r="F84" s="68"/>
      <c r="G84" s="68"/>
      <c r="H84" s="68"/>
    </row>
    <row r="85" spans="2:15" s="39" customFormat="1" ht="12.75">
      <c r="B85" s="39" t="s">
        <v>64</v>
      </c>
      <c r="F85" s="39">
        <f>SUM(F49:F51)</f>
        <v>15</v>
      </c>
      <c r="I85" s="39">
        <f>SUM(I49:I51)</f>
        <v>130</v>
      </c>
      <c r="J85" s="39">
        <f aca="true" t="shared" si="12" ref="J85:O85">SUM(J49:J51)</f>
        <v>45</v>
      </c>
      <c r="K85" s="39">
        <f t="shared" si="12"/>
        <v>35</v>
      </c>
      <c r="L85" s="39">
        <f t="shared" si="12"/>
        <v>20</v>
      </c>
      <c r="M85" s="39">
        <f t="shared" si="12"/>
        <v>15</v>
      </c>
      <c r="N85" s="39">
        <f t="shared" si="12"/>
        <v>15</v>
      </c>
      <c r="O85" s="39">
        <f t="shared" si="12"/>
        <v>0</v>
      </c>
    </row>
    <row r="86" spans="2:15" s="26" customFormat="1" ht="12.75">
      <c r="B86" s="26" t="s">
        <v>65</v>
      </c>
      <c r="F86" s="26">
        <f>SUM(F52:F54)</f>
        <v>11</v>
      </c>
      <c r="I86" s="26">
        <f>SUM(I52:I54)</f>
        <v>80</v>
      </c>
      <c r="J86" s="26">
        <f aca="true" t="shared" si="13" ref="J86:O86">SUM(J52:J54)</f>
        <v>15</v>
      </c>
      <c r="K86" s="26">
        <f t="shared" si="13"/>
        <v>15</v>
      </c>
      <c r="L86" s="26">
        <f t="shared" si="13"/>
        <v>0</v>
      </c>
      <c r="M86" s="26">
        <f t="shared" si="13"/>
        <v>25</v>
      </c>
      <c r="N86" s="26">
        <f t="shared" si="13"/>
        <v>0</v>
      </c>
      <c r="O86" s="26">
        <f t="shared" si="13"/>
        <v>25</v>
      </c>
    </row>
    <row r="87" spans="2:15" s="40" customFormat="1" ht="12.75">
      <c r="B87" s="40" t="s">
        <v>22</v>
      </c>
      <c r="F87" s="40">
        <f>SUM(F55:F55)</f>
        <v>1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</row>
    <row r="88" spans="2:15" s="40" customFormat="1" ht="12.75">
      <c r="B88" s="40" t="s">
        <v>115</v>
      </c>
      <c r="F88" s="40">
        <f>SUM(F57:F58)</f>
        <v>4</v>
      </c>
      <c r="I88" s="40">
        <f aca="true" t="shared" si="14" ref="I88:O88">SUM(I57:I58)</f>
        <v>120</v>
      </c>
      <c r="J88" s="40">
        <f t="shared" si="14"/>
        <v>0</v>
      </c>
      <c r="K88" s="40">
        <f t="shared" si="14"/>
        <v>60</v>
      </c>
      <c r="L88" s="40">
        <f t="shared" si="14"/>
        <v>0</v>
      </c>
      <c r="M88" s="40">
        <f t="shared" si="14"/>
        <v>0</v>
      </c>
      <c r="N88" s="40">
        <f t="shared" si="14"/>
        <v>60</v>
      </c>
      <c r="O88" s="40">
        <f t="shared" si="14"/>
        <v>0</v>
      </c>
    </row>
    <row r="89" s="40" customFormat="1" ht="12.75"/>
    <row r="90" spans="2:15" ht="12.75">
      <c r="B90" s="44" t="s">
        <v>67</v>
      </c>
      <c r="F90">
        <f>SUM(F85:F89)</f>
        <v>31</v>
      </c>
      <c r="I90">
        <f aca="true" t="shared" si="15" ref="I90:O90">SUM(I85:I89)</f>
        <v>330</v>
      </c>
      <c r="J90">
        <f t="shared" si="15"/>
        <v>60</v>
      </c>
      <c r="K90">
        <f t="shared" si="15"/>
        <v>110</v>
      </c>
      <c r="L90">
        <f t="shared" si="15"/>
        <v>20</v>
      </c>
      <c r="M90">
        <f t="shared" si="15"/>
        <v>40</v>
      </c>
      <c r="N90">
        <f t="shared" si="15"/>
        <v>75</v>
      </c>
      <c r="O90">
        <f t="shared" si="15"/>
        <v>25</v>
      </c>
    </row>
    <row r="91" spans="2:15" ht="12.75">
      <c r="B91" s="16" t="s">
        <v>160</v>
      </c>
      <c r="D91" s="16"/>
      <c r="E91" s="21" t="s">
        <v>30</v>
      </c>
      <c r="F91" s="21" t="s">
        <v>0</v>
      </c>
      <c r="G91" s="21"/>
      <c r="H91" s="21"/>
      <c r="I91" s="21"/>
      <c r="J91" s="16"/>
      <c r="K91" s="16"/>
      <c r="L91" s="16"/>
      <c r="M91" s="16"/>
      <c r="N91" s="16"/>
      <c r="O91" s="16"/>
    </row>
    <row r="92" spans="2:15" ht="12.75">
      <c r="B92" t="s">
        <v>170</v>
      </c>
      <c r="D92" s="17"/>
      <c r="E92" s="60">
        <f>I92/I95</f>
        <v>0.47103658536585363</v>
      </c>
      <c r="F92" s="21" t="s">
        <v>31</v>
      </c>
      <c r="G92" s="21"/>
      <c r="H92" s="21"/>
      <c r="I92" s="21">
        <f>J128+M128</f>
        <v>309</v>
      </c>
      <c r="J92" s="16"/>
      <c r="K92" s="16"/>
      <c r="L92" s="16"/>
      <c r="M92" s="16"/>
      <c r="N92" s="16"/>
      <c r="O92" s="16"/>
    </row>
    <row r="93" spans="2:15" ht="12.75">
      <c r="B93" t="s">
        <v>77</v>
      </c>
      <c r="D93" s="17"/>
      <c r="E93" s="60">
        <f>I93/I95</f>
        <v>0.3567073170731707</v>
      </c>
      <c r="F93" s="21" t="s">
        <v>32</v>
      </c>
      <c r="G93" s="21"/>
      <c r="H93" s="21"/>
      <c r="I93" s="21">
        <f>K128+N128</f>
        <v>234</v>
      </c>
      <c r="J93" s="16"/>
      <c r="K93" s="16"/>
      <c r="L93" s="16"/>
      <c r="M93" s="16"/>
      <c r="N93" s="16"/>
      <c r="O93" s="16"/>
    </row>
    <row r="94" spans="2:15" ht="12.75">
      <c r="B94" t="s">
        <v>23</v>
      </c>
      <c r="D94" s="17"/>
      <c r="E94" s="60">
        <f>I94/I95</f>
        <v>0.1722560975609756</v>
      </c>
      <c r="F94" s="21" t="s">
        <v>33</v>
      </c>
      <c r="G94" s="21"/>
      <c r="H94" s="21"/>
      <c r="I94" s="21">
        <f>L128+O128</f>
        <v>113</v>
      </c>
      <c r="J94" s="16"/>
      <c r="K94" s="16"/>
      <c r="L94" s="16"/>
      <c r="M94" s="16"/>
      <c r="N94" s="16"/>
      <c r="O94" s="16"/>
    </row>
    <row r="95" spans="2:15" ht="12.75">
      <c r="B95" t="s">
        <v>35</v>
      </c>
      <c r="D95" s="16"/>
      <c r="E95" s="60">
        <f>SUM(E92:E94)</f>
        <v>0.9999999999999999</v>
      </c>
      <c r="F95" s="21" t="s">
        <v>2</v>
      </c>
      <c r="G95" s="21"/>
      <c r="H95" s="21"/>
      <c r="I95" s="21">
        <f>SUM(I92:I94)</f>
        <v>656</v>
      </c>
      <c r="J95" s="16"/>
      <c r="K95" s="16"/>
      <c r="L95" s="16"/>
      <c r="M95" s="16"/>
      <c r="N95" s="16"/>
      <c r="O95" s="16"/>
    </row>
    <row r="96" ht="12.75">
      <c r="B96" t="s">
        <v>75</v>
      </c>
    </row>
    <row r="97" spans="1:16" ht="12.75" customHeight="1">
      <c r="A97" s="130" t="s">
        <v>24</v>
      </c>
      <c r="B97" s="131" t="s">
        <v>3</v>
      </c>
      <c r="C97" s="131" t="s">
        <v>138</v>
      </c>
      <c r="D97" s="131"/>
      <c r="E97" s="131"/>
      <c r="F97" s="141" t="s">
        <v>4</v>
      </c>
      <c r="G97" s="142"/>
      <c r="H97" s="143"/>
      <c r="I97" s="144" t="s">
        <v>5</v>
      </c>
      <c r="J97" s="145"/>
      <c r="K97" s="145"/>
      <c r="L97" s="145"/>
      <c r="M97" s="145"/>
      <c r="N97" s="145"/>
      <c r="O97" s="146"/>
      <c r="P97" s="147" t="s">
        <v>6</v>
      </c>
    </row>
    <row r="98" spans="1:16" s="1" customFormat="1" ht="12.75" customHeight="1">
      <c r="A98" s="130"/>
      <c r="B98" s="132"/>
      <c r="C98" s="150" t="s">
        <v>7</v>
      </c>
      <c r="D98" s="139" t="s">
        <v>139</v>
      </c>
      <c r="E98" s="139" t="s">
        <v>140</v>
      </c>
      <c r="F98" s="150" t="s">
        <v>67</v>
      </c>
      <c r="G98" s="150" t="s">
        <v>146</v>
      </c>
      <c r="H98" s="150" t="s">
        <v>147</v>
      </c>
      <c r="I98" s="139" t="s">
        <v>143</v>
      </c>
      <c r="J98" s="135" t="s">
        <v>146</v>
      </c>
      <c r="K98" s="136"/>
      <c r="L98" s="137"/>
      <c r="M98" s="135" t="s">
        <v>147</v>
      </c>
      <c r="N98" s="136"/>
      <c r="O98" s="137"/>
      <c r="P98" s="148"/>
    </row>
    <row r="99" spans="1:16" s="1" customFormat="1" ht="12.75">
      <c r="A99" s="130"/>
      <c r="B99" s="133"/>
      <c r="C99" s="151"/>
      <c r="D99" s="140"/>
      <c r="E99" s="140"/>
      <c r="F99" s="151"/>
      <c r="G99" s="151"/>
      <c r="H99" s="151"/>
      <c r="I99" s="140"/>
      <c r="J99" s="70" t="s">
        <v>8</v>
      </c>
      <c r="K99" s="71" t="s">
        <v>9</v>
      </c>
      <c r="L99" s="71" t="s">
        <v>10</v>
      </c>
      <c r="M99" s="71" t="s">
        <v>8</v>
      </c>
      <c r="N99" s="71" t="s">
        <v>9</v>
      </c>
      <c r="O99" s="71" t="s">
        <v>10</v>
      </c>
      <c r="P99" s="149"/>
    </row>
    <row r="100" spans="1:16" s="25" customFormat="1" ht="12.75">
      <c r="A100" s="118">
        <f>A99+1</f>
        <v>1</v>
      </c>
      <c r="B100" s="43" t="s">
        <v>47</v>
      </c>
      <c r="C100" s="42">
        <v>5</v>
      </c>
      <c r="D100" s="42">
        <v>5</v>
      </c>
      <c r="E100" s="42"/>
      <c r="F100" s="23">
        <f>G100+H100</f>
        <v>3</v>
      </c>
      <c r="G100" s="42">
        <v>3</v>
      </c>
      <c r="H100" s="42"/>
      <c r="I100" s="42">
        <v>30</v>
      </c>
      <c r="J100" s="23">
        <v>15</v>
      </c>
      <c r="K100" s="23">
        <v>15</v>
      </c>
      <c r="L100" s="23">
        <v>0</v>
      </c>
      <c r="M100" s="23">
        <v>0</v>
      </c>
      <c r="N100" s="23">
        <v>0</v>
      </c>
      <c r="O100" s="23">
        <v>0</v>
      </c>
      <c r="P100" s="22"/>
    </row>
    <row r="101" spans="1:16" s="25" customFormat="1" ht="12.75">
      <c r="A101" s="118">
        <v>2</v>
      </c>
      <c r="B101" s="22" t="s">
        <v>51</v>
      </c>
      <c r="C101" s="42">
        <v>5</v>
      </c>
      <c r="D101" s="42">
        <v>5</v>
      </c>
      <c r="E101" s="42"/>
      <c r="F101" s="23">
        <f aca="true" t="shared" si="16" ref="F101:F117">G101+H101</f>
        <v>3</v>
      </c>
      <c r="G101" s="42">
        <v>3</v>
      </c>
      <c r="H101" s="42"/>
      <c r="I101" s="42">
        <v>30</v>
      </c>
      <c r="J101" s="23">
        <v>15</v>
      </c>
      <c r="K101" s="23">
        <v>15</v>
      </c>
      <c r="L101" s="23">
        <v>0</v>
      </c>
      <c r="M101" s="23">
        <v>0</v>
      </c>
      <c r="N101" s="23">
        <v>0</v>
      </c>
      <c r="O101" s="23">
        <v>0</v>
      </c>
      <c r="P101" s="22"/>
    </row>
    <row r="102" spans="1:16" s="25" customFormat="1" ht="12.75">
      <c r="A102" s="118">
        <v>3</v>
      </c>
      <c r="B102" s="22" t="s">
        <v>52</v>
      </c>
      <c r="C102" s="23"/>
      <c r="D102" s="42">
        <v>5</v>
      </c>
      <c r="E102" s="23"/>
      <c r="F102" s="23">
        <f t="shared" si="16"/>
        <v>3</v>
      </c>
      <c r="G102" s="23">
        <v>3</v>
      </c>
      <c r="H102" s="23"/>
      <c r="I102" s="23">
        <v>30</v>
      </c>
      <c r="J102" s="23">
        <v>15</v>
      </c>
      <c r="K102" s="23">
        <v>15</v>
      </c>
      <c r="L102" s="23">
        <v>0</v>
      </c>
      <c r="M102" s="23">
        <v>0</v>
      </c>
      <c r="N102" s="23">
        <v>0</v>
      </c>
      <c r="O102" s="23">
        <v>0</v>
      </c>
      <c r="P102" s="22"/>
    </row>
    <row r="103" spans="1:16" s="25" customFormat="1" ht="12.75">
      <c r="A103" s="118">
        <v>4</v>
      </c>
      <c r="B103" s="22" t="s">
        <v>53</v>
      </c>
      <c r="C103" s="23"/>
      <c r="D103" s="23">
        <v>6</v>
      </c>
      <c r="E103" s="23"/>
      <c r="F103" s="23">
        <f t="shared" si="16"/>
        <v>3</v>
      </c>
      <c r="G103" s="23"/>
      <c r="H103" s="23">
        <v>3</v>
      </c>
      <c r="I103" s="23">
        <v>30</v>
      </c>
      <c r="J103" s="23">
        <v>0</v>
      </c>
      <c r="K103" s="23">
        <v>0</v>
      </c>
      <c r="L103" s="23">
        <v>0</v>
      </c>
      <c r="M103" s="23">
        <v>15</v>
      </c>
      <c r="N103" s="23">
        <v>15</v>
      </c>
      <c r="O103" s="23">
        <v>0</v>
      </c>
      <c r="P103" s="22"/>
    </row>
    <row r="104" spans="1:16" s="25" customFormat="1" ht="12.75">
      <c r="A104" s="118">
        <v>5</v>
      </c>
      <c r="B104" s="22" t="s">
        <v>28</v>
      </c>
      <c r="C104" s="23"/>
      <c r="D104" s="23">
        <v>6</v>
      </c>
      <c r="E104" s="23"/>
      <c r="F104" s="23">
        <f t="shared" si="16"/>
        <v>3</v>
      </c>
      <c r="G104" s="23"/>
      <c r="H104" s="23">
        <v>3</v>
      </c>
      <c r="I104" s="23">
        <v>30</v>
      </c>
      <c r="J104" s="23">
        <v>0</v>
      </c>
      <c r="K104" s="23">
        <v>0</v>
      </c>
      <c r="L104" s="23">
        <v>0</v>
      </c>
      <c r="M104" s="23">
        <v>15</v>
      </c>
      <c r="N104" s="23">
        <v>0</v>
      </c>
      <c r="O104" s="23">
        <v>15</v>
      </c>
      <c r="P104" s="22"/>
    </row>
    <row r="105" spans="1:16" s="25" customFormat="1" ht="12.75">
      <c r="A105" s="118">
        <v>6</v>
      </c>
      <c r="B105" s="22" t="s">
        <v>128</v>
      </c>
      <c r="C105" s="23"/>
      <c r="D105" s="23">
        <v>6</v>
      </c>
      <c r="E105" s="23"/>
      <c r="F105" s="23">
        <f t="shared" si="16"/>
        <v>4</v>
      </c>
      <c r="G105" s="23"/>
      <c r="H105" s="23">
        <v>4</v>
      </c>
      <c r="I105" s="23">
        <v>40</v>
      </c>
      <c r="J105" s="24">
        <v>0</v>
      </c>
      <c r="K105" s="24">
        <v>0</v>
      </c>
      <c r="L105" s="24">
        <v>0</v>
      </c>
      <c r="M105" s="24">
        <v>10</v>
      </c>
      <c r="N105" s="24">
        <v>0</v>
      </c>
      <c r="O105" s="24">
        <v>30</v>
      </c>
      <c r="P105" s="22"/>
    </row>
    <row r="106" spans="1:16" s="1" customFormat="1" ht="12.75">
      <c r="A106" s="71">
        <v>7</v>
      </c>
      <c r="B106" s="3" t="s">
        <v>25</v>
      </c>
      <c r="C106" s="4"/>
      <c r="D106" s="4">
        <v>5</v>
      </c>
      <c r="E106" s="4"/>
      <c r="F106" s="18">
        <f t="shared" si="16"/>
        <v>2</v>
      </c>
      <c r="G106" s="4">
        <v>2</v>
      </c>
      <c r="H106" s="4"/>
      <c r="I106" s="4">
        <v>28</v>
      </c>
      <c r="J106" s="2">
        <v>10</v>
      </c>
      <c r="K106" s="2">
        <v>0</v>
      </c>
      <c r="L106" s="2">
        <v>18</v>
      </c>
      <c r="M106" s="2">
        <v>0</v>
      </c>
      <c r="N106" s="2">
        <v>0</v>
      </c>
      <c r="O106" s="2">
        <v>0</v>
      </c>
      <c r="P106" s="3"/>
    </row>
    <row r="107" spans="1:16" s="1" customFormat="1" ht="12.75">
      <c r="A107" s="71">
        <v>8</v>
      </c>
      <c r="B107" s="3" t="s">
        <v>62</v>
      </c>
      <c r="C107" s="2"/>
      <c r="D107" s="4">
        <v>5</v>
      </c>
      <c r="E107" s="2"/>
      <c r="F107" s="18">
        <f t="shared" si="16"/>
        <v>1</v>
      </c>
      <c r="G107" s="2">
        <v>1</v>
      </c>
      <c r="H107" s="2"/>
      <c r="I107" s="2">
        <v>13</v>
      </c>
      <c r="J107" s="2">
        <v>3</v>
      </c>
      <c r="K107" s="2">
        <v>10</v>
      </c>
      <c r="L107" s="2">
        <v>0</v>
      </c>
      <c r="M107" s="2">
        <v>0</v>
      </c>
      <c r="N107" s="2">
        <v>0</v>
      </c>
      <c r="O107" s="2">
        <v>0</v>
      </c>
      <c r="P107" s="3"/>
    </row>
    <row r="108" spans="1:16" s="1" customFormat="1" ht="12.75">
      <c r="A108" s="71">
        <v>9</v>
      </c>
      <c r="B108" s="3" t="s">
        <v>58</v>
      </c>
      <c r="C108" s="2"/>
      <c r="D108" s="2">
        <v>5</v>
      </c>
      <c r="E108" s="2"/>
      <c r="F108" s="18">
        <f t="shared" si="16"/>
        <v>1</v>
      </c>
      <c r="G108" s="2">
        <v>1</v>
      </c>
      <c r="H108" s="2"/>
      <c r="I108" s="2">
        <v>12</v>
      </c>
      <c r="J108" s="5">
        <v>12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3"/>
    </row>
    <row r="109" spans="1:16" s="1" customFormat="1" ht="12.75">
      <c r="A109" s="71">
        <f>A108+1</f>
        <v>10</v>
      </c>
      <c r="B109" s="3" t="s">
        <v>59</v>
      </c>
      <c r="C109" s="2"/>
      <c r="D109" s="4">
        <v>5</v>
      </c>
      <c r="E109" s="2"/>
      <c r="F109" s="18">
        <f t="shared" si="16"/>
        <v>1</v>
      </c>
      <c r="G109" s="2">
        <v>1</v>
      </c>
      <c r="H109" s="2"/>
      <c r="I109" s="2">
        <v>25</v>
      </c>
      <c r="J109" s="2">
        <v>13</v>
      </c>
      <c r="K109" s="2">
        <v>12</v>
      </c>
      <c r="L109" s="2">
        <v>0</v>
      </c>
      <c r="M109" s="2">
        <v>0</v>
      </c>
      <c r="N109" s="2">
        <v>0</v>
      </c>
      <c r="O109" s="2">
        <v>0</v>
      </c>
      <c r="P109" s="3"/>
    </row>
    <row r="110" spans="1:16" s="1" customFormat="1" ht="12.75">
      <c r="A110" s="71">
        <f>A109+1</f>
        <v>11</v>
      </c>
      <c r="B110" s="6" t="s">
        <v>21</v>
      </c>
      <c r="C110" s="7"/>
      <c r="D110" s="8"/>
      <c r="E110" s="7" t="s">
        <v>125</v>
      </c>
      <c r="F110" s="18">
        <f t="shared" si="16"/>
        <v>10</v>
      </c>
      <c r="G110" s="2">
        <v>0</v>
      </c>
      <c r="H110" s="2">
        <v>10</v>
      </c>
      <c r="I110" s="2">
        <v>45</v>
      </c>
      <c r="J110" s="2">
        <v>0</v>
      </c>
      <c r="K110" s="2">
        <v>15</v>
      </c>
      <c r="L110" s="2">
        <v>0</v>
      </c>
      <c r="M110" s="2">
        <v>0</v>
      </c>
      <c r="N110" s="2">
        <v>30</v>
      </c>
      <c r="O110" s="2">
        <v>0</v>
      </c>
      <c r="P110" s="3"/>
    </row>
    <row r="111" spans="1:16" s="1" customFormat="1" ht="12.75">
      <c r="A111" s="71">
        <f>A110+1</f>
        <v>12</v>
      </c>
      <c r="B111" s="6" t="s">
        <v>48</v>
      </c>
      <c r="C111" s="7"/>
      <c r="D111" s="8">
        <v>5</v>
      </c>
      <c r="E111" s="7"/>
      <c r="F111" s="18">
        <f t="shared" si="16"/>
        <v>1</v>
      </c>
      <c r="G111" s="2">
        <v>1</v>
      </c>
      <c r="H111" s="2"/>
      <c r="I111" s="2">
        <v>15</v>
      </c>
      <c r="J111" s="2">
        <v>15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3"/>
    </row>
    <row r="112" spans="1:16" ht="12.75">
      <c r="A112" s="71">
        <f>A111+1</f>
        <v>13</v>
      </c>
      <c r="B112" s="6" t="s">
        <v>49</v>
      </c>
      <c r="C112" s="7">
        <v>5</v>
      </c>
      <c r="D112" s="8">
        <v>5</v>
      </c>
      <c r="E112" s="7"/>
      <c r="F112" s="18">
        <f t="shared" si="16"/>
        <v>1</v>
      </c>
      <c r="G112" s="7">
        <v>1</v>
      </c>
      <c r="H112" s="7"/>
      <c r="I112" s="7">
        <v>28</v>
      </c>
      <c r="J112" s="5">
        <v>18</v>
      </c>
      <c r="K112" s="5">
        <v>10</v>
      </c>
      <c r="L112" s="5">
        <v>0</v>
      </c>
      <c r="M112" s="5">
        <v>0</v>
      </c>
      <c r="N112" s="5">
        <v>0</v>
      </c>
      <c r="O112" s="5">
        <v>0</v>
      </c>
      <c r="P112" s="6"/>
    </row>
    <row r="113" spans="1:16" s="1" customFormat="1" ht="12.75">
      <c r="A113" s="71">
        <f>A112+1</f>
        <v>14</v>
      </c>
      <c r="B113" s="3" t="s">
        <v>57</v>
      </c>
      <c r="C113" s="2"/>
      <c r="D113" s="4">
        <v>5</v>
      </c>
      <c r="E113" s="2"/>
      <c r="F113" s="18">
        <f t="shared" si="16"/>
        <v>2</v>
      </c>
      <c r="G113" s="2">
        <v>2</v>
      </c>
      <c r="H113" s="2"/>
      <c r="I113" s="2">
        <v>30</v>
      </c>
      <c r="J113" s="2">
        <v>15</v>
      </c>
      <c r="K113" s="2">
        <v>0</v>
      </c>
      <c r="L113" s="2">
        <v>15</v>
      </c>
      <c r="M113" s="2">
        <v>0</v>
      </c>
      <c r="N113" s="2">
        <v>0</v>
      </c>
      <c r="O113" s="2">
        <v>0</v>
      </c>
      <c r="P113" s="3"/>
    </row>
    <row r="114" spans="1:16" s="1" customFormat="1" ht="12.75">
      <c r="A114" s="71">
        <v>15</v>
      </c>
      <c r="B114" s="3" t="s">
        <v>54</v>
      </c>
      <c r="C114" s="2">
        <v>6</v>
      </c>
      <c r="D114" s="2">
        <v>6</v>
      </c>
      <c r="E114" s="2"/>
      <c r="F114" s="18">
        <f t="shared" si="16"/>
        <v>2</v>
      </c>
      <c r="G114" s="2"/>
      <c r="H114" s="2">
        <v>2</v>
      </c>
      <c r="I114" s="2">
        <v>25</v>
      </c>
      <c r="J114" s="2">
        <v>0</v>
      </c>
      <c r="K114" s="2">
        <v>0</v>
      </c>
      <c r="L114" s="2">
        <v>0</v>
      </c>
      <c r="M114" s="2">
        <v>13</v>
      </c>
      <c r="N114" s="2">
        <v>12</v>
      </c>
      <c r="O114" s="2">
        <v>0</v>
      </c>
      <c r="P114" s="3"/>
    </row>
    <row r="115" spans="1:16" s="1" customFormat="1" ht="12.75">
      <c r="A115" s="71">
        <v>16</v>
      </c>
      <c r="B115" s="3" t="s">
        <v>26</v>
      </c>
      <c r="C115" s="2">
        <v>6</v>
      </c>
      <c r="D115" s="2">
        <v>6</v>
      </c>
      <c r="E115" s="2"/>
      <c r="F115" s="18">
        <f t="shared" si="16"/>
        <v>1</v>
      </c>
      <c r="G115" s="2"/>
      <c r="H115" s="2">
        <v>1</v>
      </c>
      <c r="I115" s="2">
        <v>30</v>
      </c>
      <c r="J115" s="2">
        <v>0</v>
      </c>
      <c r="K115" s="2">
        <v>0</v>
      </c>
      <c r="L115" s="2">
        <v>0</v>
      </c>
      <c r="M115" s="2">
        <v>15</v>
      </c>
      <c r="N115" s="2">
        <v>15</v>
      </c>
      <c r="O115" s="2">
        <v>0</v>
      </c>
      <c r="P115" s="9"/>
    </row>
    <row r="116" spans="1:16" s="1" customFormat="1" ht="12.75">
      <c r="A116" s="71">
        <v>17</v>
      </c>
      <c r="B116" s="3" t="s">
        <v>55</v>
      </c>
      <c r="C116" s="4"/>
      <c r="D116" s="4">
        <v>6</v>
      </c>
      <c r="E116" s="4"/>
      <c r="F116" s="18">
        <f t="shared" si="16"/>
        <v>1</v>
      </c>
      <c r="G116" s="4"/>
      <c r="H116" s="4">
        <v>1</v>
      </c>
      <c r="I116" s="4">
        <v>15</v>
      </c>
      <c r="J116" s="2">
        <v>0</v>
      </c>
      <c r="K116" s="2">
        <v>0</v>
      </c>
      <c r="L116" s="2">
        <v>0</v>
      </c>
      <c r="M116" s="2">
        <v>15</v>
      </c>
      <c r="N116" s="2">
        <v>0</v>
      </c>
      <c r="O116" s="2">
        <v>0</v>
      </c>
      <c r="P116" s="3"/>
    </row>
    <row r="117" spans="1:16" s="1" customFormat="1" ht="12.75">
      <c r="A117" s="71">
        <v>18</v>
      </c>
      <c r="B117" s="103" t="s">
        <v>56</v>
      </c>
      <c r="C117" s="2">
        <v>6</v>
      </c>
      <c r="D117" s="2"/>
      <c r="E117" s="2"/>
      <c r="F117" s="18">
        <f t="shared" si="16"/>
        <v>1</v>
      </c>
      <c r="G117" s="2"/>
      <c r="H117" s="2">
        <v>1</v>
      </c>
      <c r="I117" s="2">
        <v>15</v>
      </c>
      <c r="J117" s="5">
        <v>0</v>
      </c>
      <c r="K117" s="5">
        <v>0</v>
      </c>
      <c r="L117" s="5">
        <v>0</v>
      </c>
      <c r="M117" s="5">
        <v>15</v>
      </c>
      <c r="N117" s="5">
        <v>0</v>
      </c>
      <c r="O117" s="5">
        <v>0</v>
      </c>
      <c r="P117" s="3"/>
    </row>
    <row r="118" spans="1:16" s="14" customFormat="1" ht="12.75">
      <c r="A118" s="121"/>
      <c r="B118" s="111" t="s">
        <v>69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2"/>
    </row>
    <row r="119" spans="1:16" s="1" customFormat="1" ht="12.75">
      <c r="A119" s="71">
        <v>19</v>
      </c>
      <c r="B119" s="3" t="s">
        <v>95</v>
      </c>
      <c r="C119" s="2"/>
      <c r="D119" s="2">
        <v>5</v>
      </c>
      <c r="E119" s="2"/>
      <c r="F119" s="2">
        <f>G119+H119</f>
        <v>2</v>
      </c>
      <c r="G119" s="2">
        <v>2</v>
      </c>
      <c r="H119" s="2"/>
      <c r="I119" s="2">
        <v>15</v>
      </c>
      <c r="J119" s="2">
        <v>10</v>
      </c>
      <c r="K119" s="2">
        <v>5</v>
      </c>
      <c r="L119" s="2">
        <v>0</v>
      </c>
      <c r="M119" s="2">
        <v>0</v>
      </c>
      <c r="N119" s="2">
        <v>0</v>
      </c>
      <c r="O119" s="2">
        <v>0</v>
      </c>
      <c r="P119" s="3"/>
    </row>
    <row r="120" spans="1:16" s="1" customFormat="1" ht="12.75">
      <c r="A120" s="71">
        <v>20</v>
      </c>
      <c r="B120" s="3" t="s">
        <v>96</v>
      </c>
      <c r="C120" s="2">
        <v>5</v>
      </c>
      <c r="D120" s="2">
        <v>5</v>
      </c>
      <c r="E120" s="2"/>
      <c r="F120" s="2">
        <f aca="true" t="shared" si="17" ref="F120:F127">G120+H120</f>
        <v>4</v>
      </c>
      <c r="G120" s="2">
        <v>4</v>
      </c>
      <c r="H120" s="2"/>
      <c r="I120" s="2">
        <v>45</v>
      </c>
      <c r="J120" s="2">
        <v>20</v>
      </c>
      <c r="K120" s="2">
        <v>5</v>
      </c>
      <c r="L120" s="2">
        <v>20</v>
      </c>
      <c r="M120" s="2">
        <v>0</v>
      </c>
      <c r="N120" s="2">
        <v>0</v>
      </c>
      <c r="O120" s="2">
        <v>0</v>
      </c>
      <c r="P120" s="3"/>
    </row>
    <row r="121" spans="1:16" s="1" customFormat="1" ht="12.75">
      <c r="A121" s="71">
        <v>21</v>
      </c>
      <c r="B121" s="3" t="s">
        <v>97</v>
      </c>
      <c r="C121" s="2"/>
      <c r="D121" s="2">
        <v>5</v>
      </c>
      <c r="E121" s="2"/>
      <c r="F121" s="2">
        <f t="shared" si="17"/>
        <v>2</v>
      </c>
      <c r="G121" s="2">
        <v>2</v>
      </c>
      <c r="H121" s="2"/>
      <c r="I121" s="2">
        <v>10</v>
      </c>
      <c r="J121" s="2">
        <v>10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3"/>
    </row>
    <row r="122" spans="1:16" s="1" customFormat="1" ht="12.75">
      <c r="A122" s="71">
        <v>22</v>
      </c>
      <c r="B122" s="3" t="s">
        <v>98</v>
      </c>
      <c r="C122" s="2"/>
      <c r="D122" s="2">
        <v>5</v>
      </c>
      <c r="E122" s="2"/>
      <c r="F122" s="2">
        <f t="shared" si="17"/>
        <v>2</v>
      </c>
      <c r="G122" s="2">
        <v>2</v>
      </c>
      <c r="H122" s="2"/>
      <c r="I122" s="2">
        <v>30</v>
      </c>
      <c r="J122" s="2">
        <v>0</v>
      </c>
      <c r="K122" s="2">
        <v>30</v>
      </c>
      <c r="L122" s="2">
        <v>0</v>
      </c>
      <c r="M122" s="2">
        <v>0</v>
      </c>
      <c r="N122" s="2">
        <v>0</v>
      </c>
      <c r="O122" s="2">
        <v>0</v>
      </c>
      <c r="P122" s="3"/>
    </row>
    <row r="123" spans="1:16" s="1" customFormat="1" ht="12.75">
      <c r="A123" s="71">
        <v>23</v>
      </c>
      <c r="B123" s="3" t="s">
        <v>99</v>
      </c>
      <c r="C123" s="2">
        <v>6</v>
      </c>
      <c r="D123" s="2">
        <v>6</v>
      </c>
      <c r="E123" s="2"/>
      <c r="F123" s="2">
        <f t="shared" si="17"/>
        <v>3</v>
      </c>
      <c r="G123" s="2"/>
      <c r="H123" s="2">
        <v>3</v>
      </c>
      <c r="I123" s="2">
        <v>30</v>
      </c>
      <c r="J123" s="2">
        <v>0</v>
      </c>
      <c r="K123" s="2">
        <v>0</v>
      </c>
      <c r="L123" s="2">
        <v>0</v>
      </c>
      <c r="M123" s="2">
        <v>10</v>
      </c>
      <c r="N123" s="2">
        <v>20</v>
      </c>
      <c r="O123" s="2">
        <v>0</v>
      </c>
      <c r="P123" s="3"/>
    </row>
    <row r="124" spans="1:16" s="1" customFormat="1" ht="12.75">
      <c r="A124" s="71">
        <v>24</v>
      </c>
      <c r="B124" s="3" t="s">
        <v>100</v>
      </c>
      <c r="C124" s="2"/>
      <c r="D124" s="2">
        <v>6</v>
      </c>
      <c r="E124" s="2"/>
      <c r="F124" s="2">
        <f t="shared" si="17"/>
        <v>1</v>
      </c>
      <c r="G124" s="2"/>
      <c r="H124" s="2">
        <v>1</v>
      </c>
      <c r="I124" s="2">
        <v>15</v>
      </c>
      <c r="J124" s="2">
        <v>0</v>
      </c>
      <c r="K124" s="2">
        <v>0</v>
      </c>
      <c r="L124" s="2">
        <v>0</v>
      </c>
      <c r="M124" s="2">
        <v>5</v>
      </c>
      <c r="N124" s="2">
        <v>10</v>
      </c>
      <c r="O124" s="2">
        <v>0</v>
      </c>
      <c r="P124" s="3"/>
    </row>
    <row r="125" spans="1:16" s="1" customFormat="1" ht="12.75">
      <c r="A125" s="71">
        <v>25</v>
      </c>
      <c r="B125" s="93" t="s">
        <v>101</v>
      </c>
      <c r="C125" s="2"/>
      <c r="D125" s="2">
        <v>6</v>
      </c>
      <c r="E125" s="2"/>
      <c r="F125" s="2">
        <f t="shared" si="17"/>
        <v>1</v>
      </c>
      <c r="G125" s="2"/>
      <c r="H125" s="2">
        <v>1</v>
      </c>
      <c r="I125" s="2">
        <v>15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15</v>
      </c>
      <c r="P125" s="3"/>
    </row>
    <row r="126" spans="1:16" s="1" customFormat="1" ht="12.75">
      <c r="A126" s="71">
        <v>26</v>
      </c>
      <c r="B126" s="3" t="s">
        <v>102</v>
      </c>
      <c r="C126" s="2"/>
      <c r="D126" s="2">
        <v>6</v>
      </c>
      <c r="E126" s="2"/>
      <c r="F126" s="2">
        <f t="shared" si="17"/>
        <v>1</v>
      </c>
      <c r="G126" s="2"/>
      <c r="H126" s="2">
        <v>1</v>
      </c>
      <c r="I126" s="2">
        <v>10</v>
      </c>
      <c r="J126" s="2">
        <v>0</v>
      </c>
      <c r="K126" s="2">
        <v>0</v>
      </c>
      <c r="L126" s="2">
        <v>0</v>
      </c>
      <c r="M126" s="2">
        <v>10</v>
      </c>
      <c r="N126" s="2">
        <v>0</v>
      </c>
      <c r="O126" s="2">
        <v>0</v>
      </c>
      <c r="P126" s="3"/>
    </row>
    <row r="127" spans="1:16" s="1" customFormat="1" ht="12.75">
      <c r="A127" s="71">
        <v>27</v>
      </c>
      <c r="B127" s="3" t="s">
        <v>103</v>
      </c>
      <c r="C127" s="2"/>
      <c r="D127" s="2">
        <v>6</v>
      </c>
      <c r="E127" s="2"/>
      <c r="F127" s="2">
        <f t="shared" si="17"/>
        <v>1</v>
      </c>
      <c r="G127" s="2"/>
      <c r="H127" s="2">
        <v>1</v>
      </c>
      <c r="I127" s="2">
        <v>15</v>
      </c>
      <c r="J127" s="2">
        <v>0</v>
      </c>
      <c r="K127" s="2">
        <v>0</v>
      </c>
      <c r="L127" s="2">
        <v>0</v>
      </c>
      <c r="M127" s="2">
        <v>15</v>
      </c>
      <c r="N127" s="2">
        <v>0</v>
      </c>
      <c r="O127" s="2">
        <v>0</v>
      </c>
      <c r="P127" s="3"/>
    </row>
    <row r="128" spans="1:16" s="14" customFormat="1" ht="12.75">
      <c r="A128" s="12"/>
      <c r="B128" s="12" t="s">
        <v>17</v>
      </c>
      <c r="C128" s="13">
        <f>COUNT(C100:C127)</f>
        <v>8</v>
      </c>
      <c r="D128" s="12"/>
      <c r="E128" s="12"/>
      <c r="F128" s="13">
        <f aca="true" t="shared" si="18" ref="F128:O128">SUM(F100:F127)</f>
        <v>60</v>
      </c>
      <c r="G128" s="13">
        <f t="shared" si="18"/>
        <v>28</v>
      </c>
      <c r="H128" s="13">
        <f t="shared" si="18"/>
        <v>32</v>
      </c>
      <c r="I128" s="13">
        <f t="shared" si="18"/>
        <v>656</v>
      </c>
      <c r="J128" s="13">
        <f t="shared" si="18"/>
        <v>171</v>
      </c>
      <c r="K128" s="13">
        <f t="shared" si="18"/>
        <v>132</v>
      </c>
      <c r="L128" s="13">
        <f t="shared" si="18"/>
        <v>53</v>
      </c>
      <c r="M128" s="13">
        <f t="shared" si="18"/>
        <v>138</v>
      </c>
      <c r="N128" s="13">
        <f t="shared" si="18"/>
        <v>102</v>
      </c>
      <c r="O128" s="13">
        <f t="shared" si="18"/>
        <v>60</v>
      </c>
      <c r="P128" s="12"/>
    </row>
    <row r="129" spans="2:16" s="16" customFormat="1" ht="12.75">
      <c r="B129" s="16" t="s">
        <v>60</v>
      </c>
      <c r="J129" s="138">
        <f>SUM(J128:L128)</f>
        <v>356</v>
      </c>
      <c r="K129" s="138"/>
      <c r="L129" s="138"/>
      <c r="M129" s="138">
        <f>SUM(M128:O128)</f>
        <v>300</v>
      </c>
      <c r="N129" s="138"/>
      <c r="O129" s="138"/>
      <c r="P129" s="15"/>
    </row>
    <row r="130" spans="2:16" s="16" customFormat="1" ht="12.75">
      <c r="B130" s="87" t="s">
        <v>148</v>
      </c>
      <c r="C130" s="86"/>
      <c r="D130" s="86"/>
      <c r="E130" s="86"/>
      <c r="F130" s="89">
        <f>SUM(F100:F117)</f>
        <v>43</v>
      </c>
      <c r="G130" s="89">
        <f>SUM(G100:G117)</f>
        <v>18</v>
      </c>
      <c r="H130" s="89">
        <f>SUM(H100:H117)</f>
        <v>25</v>
      </c>
      <c r="J130" s="58"/>
      <c r="K130" s="58"/>
      <c r="L130" s="58"/>
      <c r="M130" s="58"/>
      <c r="N130" s="58"/>
      <c r="O130" s="58"/>
      <c r="P130" s="15"/>
    </row>
    <row r="131" spans="2:8" ht="12.75">
      <c r="B131" s="87" t="s">
        <v>150</v>
      </c>
      <c r="C131" s="86"/>
      <c r="D131" s="86"/>
      <c r="E131" s="86"/>
      <c r="F131" s="89">
        <f>SUM(F119:F127)</f>
        <v>17</v>
      </c>
      <c r="G131" s="89">
        <f>SUM(G119:G127)</f>
        <v>10</v>
      </c>
      <c r="H131" s="89">
        <f>SUM(H119:H127)</f>
        <v>7</v>
      </c>
    </row>
    <row r="132" spans="2:8" ht="12.75">
      <c r="B132" s="87"/>
      <c r="C132" s="86"/>
      <c r="D132" s="86"/>
      <c r="E132" s="86"/>
      <c r="F132" s="89"/>
      <c r="G132" s="59">
        <f>SUM(G130:G131)</f>
        <v>28</v>
      </c>
      <c r="H132" s="59">
        <f>SUM(H130:H131)</f>
        <v>32</v>
      </c>
    </row>
    <row r="133" spans="2:8" ht="12.75">
      <c r="B133" s="87"/>
      <c r="C133" s="86"/>
      <c r="D133" s="86"/>
      <c r="E133" s="86"/>
      <c r="F133" s="89"/>
      <c r="G133" s="89"/>
      <c r="H133" s="89"/>
    </row>
    <row r="134" spans="2:8" ht="12.75">
      <c r="B134" s="87"/>
      <c r="C134" s="86"/>
      <c r="D134" s="86"/>
      <c r="E134" s="86"/>
      <c r="F134" s="89"/>
      <c r="G134" s="89"/>
      <c r="H134" s="89"/>
    </row>
    <row r="135" spans="2:5" ht="12.75">
      <c r="B135" s="128" t="s">
        <v>63</v>
      </c>
      <c r="C135" s="129"/>
      <c r="D135" s="129"/>
      <c r="E135" s="129"/>
    </row>
    <row r="136" spans="2:15" s="26" customFormat="1" ht="12.75">
      <c r="B136" s="26" t="s">
        <v>65</v>
      </c>
      <c r="F136" s="26">
        <f>SUM(F100:F105)</f>
        <v>19</v>
      </c>
      <c r="I136" s="26">
        <f>SUM(I100:I105)</f>
        <v>190</v>
      </c>
      <c r="J136" s="26">
        <f aca="true" t="shared" si="19" ref="J136:O136">SUM(J100:J105)</f>
        <v>45</v>
      </c>
      <c r="K136" s="26">
        <f t="shared" si="19"/>
        <v>45</v>
      </c>
      <c r="L136" s="26">
        <f t="shared" si="19"/>
        <v>0</v>
      </c>
      <c r="M136" s="26">
        <f t="shared" si="19"/>
        <v>40</v>
      </c>
      <c r="N136" s="26">
        <f t="shared" si="19"/>
        <v>15</v>
      </c>
      <c r="O136" s="26">
        <f t="shared" si="19"/>
        <v>45</v>
      </c>
    </row>
    <row r="137" s="26" customFormat="1" ht="12.75"/>
    <row r="138" spans="2:6" s="26" customFormat="1" ht="12.75">
      <c r="B138" s="90" t="s">
        <v>137</v>
      </c>
      <c r="C138" s="14"/>
      <c r="D138" s="14"/>
      <c r="E138" s="14"/>
      <c r="F138" s="14">
        <f>F139+F140</f>
        <v>180</v>
      </c>
    </row>
    <row r="139" spans="2:6" s="26" customFormat="1" ht="12.75">
      <c r="B139" s="85" t="s">
        <v>151</v>
      </c>
      <c r="C139" s="14"/>
      <c r="D139" s="14"/>
      <c r="E139" s="14"/>
      <c r="F139" s="14">
        <f>F28+F80+F130</f>
        <v>145</v>
      </c>
    </row>
    <row r="140" spans="2:6" s="26" customFormat="1" ht="12.75">
      <c r="B140" s="85" t="s">
        <v>152</v>
      </c>
      <c r="C140" s="14"/>
      <c r="D140" s="14"/>
      <c r="E140" s="14"/>
      <c r="F140" s="14">
        <f>F81+F131</f>
        <v>35</v>
      </c>
    </row>
    <row r="141" s="26" customFormat="1" ht="12.75"/>
    <row r="143" spans="2:5" ht="12.75">
      <c r="B143" t="s">
        <v>63</v>
      </c>
      <c r="D143" t="s">
        <v>119</v>
      </c>
      <c r="E143" t="s">
        <v>120</v>
      </c>
    </row>
    <row r="144" spans="2:15" s="39" customFormat="1" ht="12.75">
      <c r="B144" s="39" t="s">
        <v>64</v>
      </c>
      <c r="D144" s="39">
        <v>300</v>
      </c>
      <c r="E144" s="39">
        <v>36</v>
      </c>
      <c r="F144" s="39">
        <f>+F32+F85</f>
        <v>48</v>
      </c>
      <c r="I144" s="39">
        <f aca="true" t="shared" si="20" ref="I144:O144">+I32+I85</f>
        <v>314</v>
      </c>
      <c r="J144" s="39">
        <f t="shared" si="20"/>
        <v>105</v>
      </c>
      <c r="K144" s="39">
        <f t="shared" si="20"/>
        <v>125</v>
      </c>
      <c r="L144" s="39">
        <f t="shared" si="20"/>
        <v>20</v>
      </c>
      <c r="M144" s="39">
        <f t="shared" si="20"/>
        <v>49</v>
      </c>
      <c r="N144" s="39">
        <f t="shared" si="20"/>
        <v>15</v>
      </c>
      <c r="O144" s="39">
        <f t="shared" si="20"/>
        <v>0</v>
      </c>
    </row>
    <row r="145" spans="2:15" s="26" customFormat="1" ht="12.75">
      <c r="B145" s="26" t="s">
        <v>65</v>
      </c>
      <c r="D145" s="26">
        <v>300</v>
      </c>
      <c r="E145" s="26">
        <v>36</v>
      </c>
      <c r="F145" s="26">
        <f>+F33+F86+F136</f>
        <v>35</v>
      </c>
      <c r="I145" s="26">
        <f aca="true" t="shared" si="21" ref="I145:O145">+I33+I86+I136</f>
        <v>300</v>
      </c>
      <c r="J145" s="26">
        <f t="shared" si="21"/>
        <v>60</v>
      </c>
      <c r="K145" s="26">
        <f t="shared" si="21"/>
        <v>60</v>
      </c>
      <c r="L145" s="26">
        <f t="shared" si="21"/>
        <v>0</v>
      </c>
      <c r="M145" s="26">
        <f t="shared" si="21"/>
        <v>80</v>
      </c>
      <c r="N145" s="26">
        <f t="shared" si="21"/>
        <v>30</v>
      </c>
      <c r="O145" s="26">
        <f t="shared" si="21"/>
        <v>70</v>
      </c>
    </row>
    <row r="146" spans="2:15" s="40" customFormat="1" ht="12.75">
      <c r="B146" s="40" t="s">
        <v>66</v>
      </c>
      <c r="D146" s="40">
        <v>60</v>
      </c>
      <c r="E146" s="40">
        <v>3</v>
      </c>
      <c r="F146" s="40">
        <f>+F34</f>
        <v>6</v>
      </c>
      <c r="I146" s="40">
        <f>+I34</f>
        <v>60</v>
      </c>
      <c r="J146" s="40">
        <f aca="true" t="shared" si="22" ref="J146:O146">+J34</f>
        <v>30</v>
      </c>
      <c r="K146" s="40">
        <f t="shared" si="22"/>
        <v>0</v>
      </c>
      <c r="L146" s="40">
        <f t="shared" si="22"/>
        <v>0</v>
      </c>
      <c r="M146" s="40">
        <f t="shared" si="22"/>
        <v>30</v>
      </c>
      <c r="N146" s="40">
        <f t="shared" si="22"/>
        <v>0</v>
      </c>
      <c r="O146" s="40">
        <f t="shared" si="22"/>
        <v>0</v>
      </c>
    </row>
    <row r="147" spans="2:15" s="40" customFormat="1" ht="12.75">
      <c r="B147" s="40" t="s">
        <v>14</v>
      </c>
      <c r="D147" s="40">
        <v>30</v>
      </c>
      <c r="E147" s="40">
        <v>2</v>
      </c>
      <c r="F147" s="40">
        <f>+F35</f>
        <v>2</v>
      </c>
      <c r="I147" s="40">
        <f>+I35</f>
        <v>30</v>
      </c>
      <c r="J147" s="40">
        <f aca="true" t="shared" si="23" ref="J147:O147">+J35</f>
        <v>0</v>
      </c>
      <c r="K147" s="40">
        <f t="shared" si="23"/>
        <v>0</v>
      </c>
      <c r="L147" s="40">
        <f t="shared" si="23"/>
        <v>30</v>
      </c>
      <c r="M147" s="40">
        <f t="shared" si="23"/>
        <v>0</v>
      </c>
      <c r="N147" s="40">
        <f t="shared" si="23"/>
        <v>0</v>
      </c>
      <c r="O147" s="40">
        <f t="shared" si="23"/>
        <v>0</v>
      </c>
    </row>
    <row r="148" spans="2:15" s="40" customFormat="1" ht="12.75">
      <c r="B148" s="40" t="s">
        <v>22</v>
      </c>
      <c r="D148" s="40">
        <v>0</v>
      </c>
      <c r="E148" s="40">
        <v>0</v>
      </c>
      <c r="F148" s="40">
        <f>+F87</f>
        <v>1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</row>
    <row r="149" spans="2:15" s="40" customFormat="1" ht="12.75">
      <c r="B149" s="40" t="s">
        <v>115</v>
      </c>
      <c r="D149" s="40">
        <v>120</v>
      </c>
      <c r="E149" s="40">
        <v>5</v>
      </c>
      <c r="F149" s="40">
        <f>+F36+F88</f>
        <v>7</v>
      </c>
      <c r="I149" s="40">
        <f>+I36+I88</f>
        <v>240</v>
      </c>
      <c r="J149" s="40">
        <f aca="true" t="shared" si="24" ref="J149:O149">+J36+J88</f>
        <v>0</v>
      </c>
      <c r="K149" s="40">
        <f t="shared" si="24"/>
        <v>120</v>
      </c>
      <c r="L149" s="40">
        <f t="shared" si="24"/>
        <v>0</v>
      </c>
      <c r="M149" s="40">
        <f t="shared" si="24"/>
        <v>0</v>
      </c>
      <c r="N149" s="40">
        <f t="shared" si="24"/>
        <v>120</v>
      </c>
      <c r="O149" s="40">
        <f t="shared" si="24"/>
        <v>0</v>
      </c>
    </row>
    <row r="150" spans="2:15" s="40" customFormat="1" ht="12.75">
      <c r="B150" s="40" t="s">
        <v>116</v>
      </c>
      <c r="D150" s="40">
        <v>60</v>
      </c>
      <c r="E150" s="40">
        <v>0</v>
      </c>
      <c r="F150" s="40">
        <f>+F37</f>
        <v>0</v>
      </c>
      <c r="I150" s="40">
        <f>+I37</f>
        <v>60</v>
      </c>
      <c r="J150" s="40">
        <f aca="true" t="shared" si="25" ref="J150:O150">+J37</f>
        <v>0</v>
      </c>
      <c r="K150" s="40">
        <f t="shared" si="25"/>
        <v>30</v>
      </c>
      <c r="L150" s="40">
        <f t="shared" si="25"/>
        <v>0</v>
      </c>
      <c r="M150" s="40">
        <f t="shared" si="25"/>
        <v>0</v>
      </c>
      <c r="N150" s="40">
        <f t="shared" si="25"/>
        <v>30</v>
      </c>
      <c r="O150" s="40">
        <f t="shared" si="25"/>
        <v>0</v>
      </c>
    </row>
    <row r="151" spans="2:16" ht="12.75">
      <c r="B151" s="51" t="s">
        <v>67</v>
      </c>
      <c r="D151" s="50">
        <f>SUM(D144:D150)</f>
        <v>870</v>
      </c>
      <c r="E151" s="50">
        <f>SUM(E144:E150)</f>
        <v>82</v>
      </c>
      <c r="F151" s="50">
        <f>SUM(F144:F150)</f>
        <v>99</v>
      </c>
      <c r="G151" s="50"/>
      <c r="H151" s="50"/>
      <c r="I151" s="50">
        <f aca="true" t="shared" si="26" ref="I151:O151">SUM(I144:I150)</f>
        <v>1004</v>
      </c>
      <c r="J151" s="50">
        <f t="shared" si="26"/>
        <v>195</v>
      </c>
      <c r="K151" s="50">
        <f t="shared" si="26"/>
        <v>335</v>
      </c>
      <c r="L151" s="50">
        <f t="shared" si="26"/>
        <v>50</v>
      </c>
      <c r="M151" s="50">
        <f t="shared" si="26"/>
        <v>159</v>
      </c>
      <c r="N151" s="50">
        <f t="shared" si="26"/>
        <v>195</v>
      </c>
      <c r="O151" s="50">
        <f t="shared" si="26"/>
        <v>70</v>
      </c>
      <c r="P151" s="50"/>
    </row>
    <row r="152" spans="6:15" ht="12.75"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4" spans="2:10" ht="25.5">
      <c r="B154" s="63" t="s">
        <v>76</v>
      </c>
      <c r="C154" s="16"/>
      <c r="D154" s="16"/>
      <c r="E154" s="16"/>
      <c r="F154" s="16"/>
      <c r="G154" s="16"/>
      <c r="H154" s="16"/>
      <c r="I154" s="16"/>
      <c r="J154" s="16"/>
    </row>
    <row r="155" spans="2:10" ht="12.75">
      <c r="B155" s="16"/>
      <c r="C155" s="58" t="s">
        <v>67</v>
      </c>
      <c r="D155" s="58" t="s">
        <v>34</v>
      </c>
      <c r="E155" s="58" t="s">
        <v>130</v>
      </c>
      <c r="F155" s="58" t="s">
        <v>34</v>
      </c>
      <c r="G155" s="58"/>
      <c r="H155" s="58"/>
      <c r="I155" s="58" t="s">
        <v>131</v>
      </c>
      <c r="J155" s="58" t="s">
        <v>34</v>
      </c>
    </row>
    <row r="156" spans="2:10" ht="12.75">
      <c r="B156" s="58" t="s">
        <v>70</v>
      </c>
      <c r="C156" s="16">
        <f>+E156+I156</f>
        <v>904</v>
      </c>
      <c r="D156" s="61">
        <f>+C156/C$159</f>
        <v>0.452</v>
      </c>
      <c r="E156" s="16">
        <f>SUM(J12:J25)+SUM(M12:M25)+SUM(J49:J66)+SUM(M49:M66)+SUM(J100:J117)+SUM(M100:M117)</f>
        <v>674</v>
      </c>
      <c r="F156" s="61">
        <f>+E156/E$159</f>
        <v>0.43483870967741933</v>
      </c>
      <c r="G156" s="61"/>
      <c r="H156" s="61"/>
      <c r="I156" s="62">
        <f>SUM(J68:J74)+SUM(M68:M74)+SUM(J119:J127)+SUM(M119:M127)</f>
        <v>230</v>
      </c>
      <c r="J156" s="61">
        <f>+I156/I$159</f>
        <v>0.5111111111111111</v>
      </c>
    </row>
    <row r="157" spans="2:10" ht="12.75">
      <c r="B157" s="58" t="s">
        <v>71</v>
      </c>
      <c r="C157" s="16">
        <f>+E157+I157</f>
        <v>908</v>
      </c>
      <c r="D157" s="61">
        <f>+C157/C$159</f>
        <v>0.454</v>
      </c>
      <c r="E157" s="16">
        <f>SUM(K12:K25)+SUM(N12:N25)+SUM(K49:K66)+SUM(N49:N66)+SUM(K100:K117)+SUM(N100:N117)</f>
        <v>723</v>
      </c>
      <c r="F157" s="61">
        <f>+E157/E$159</f>
        <v>0.4664516129032258</v>
      </c>
      <c r="G157" s="61"/>
      <c r="H157" s="61"/>
      <c r="I157" s="62">
        <f>SUM(K68:K74)+SUM(N68:N74)+SUM(K119:K127)+SUM(N119:N127)</f>
        <v>185</v>
      </c>
      <c r="J157" s="61">
        <f>+I157/I$159</f>
        <v>0.4111111111111111</v>
      </c>
    </row>
    <row r="158" spans="2:10" ht="12.75">
      <c r="B158" s="58" t="s">
        <v>72</v>
      </c>
      <c r="C158" s="16">
        <f>+E158+I158</f>
        <v>188</v>
      </c>
      <c r="D158" s="61">
        <f>+C158/C$159</f>
        <v>0.094</v>
      </c>
      <c r="E158" s="16">
        <f>+SUM(L12:L25)+SUM(O12:O25)+SUM(L49:L66)+SUM(O49:O66)+SUM(L100:L117)+SUM(O100:O117)</f>
        <v>153</v>
      </c>
      <c r="F158" s="61">
        <f>+E158/E$159</f>
        <v>0.09870967741935484</v>
      </c>
      <c r="G158" s="61"/>
      <c r="H158" s="61"/>
      <c r="I158" s="62">
        <f>SUM(L68:L74)+SUM(O68:O74)+SUM(L119:L127)+SUM(O119:O127)</f>
        <v>35</v>
      </c>
      <c r="J158" s="61">
        <f>+I158/I$159</f>
        <v>0.07777777777777778</v>
      </c>
    </row>
    <row r="159" spans="2:10" ht="12.75">
      <c r="B159" s="58" t="s">
        <v>67</v>
      </c>
      <c r="C159" s="16">
        <f>+E159+I159</f>
        <v>2000</v>
      </c>
      <c r="D159" s="61">
        <f>+C159/C$159</f>
        <v>1</v>
      </c>
      <c r="E159" s="16">
        <f>SUM(E156:E158)</f>
        <v>1550</v>
      </c>
      <c r="F159" s="61">
        <f>+E159/E$159</f>
        <v>1</v>
      </c>
      <c r="G159" s="61"/>
      <c r="H159" s="61"/>
      <c r="I159" s="62">
        <f>SUM(I156:I158)</f>
        <v>450</v>
      </c>
      <c r="J159" s="61">
        <f>+I159/I$159</f>
        <v>1</v>
      </c>
    </row>
    <row r="163" spans="3:4" ht="12.75">
      <c r="C163" s="76" t="s">
        <v>162</v>
      </c>
      <c r="D163" s="76" t="s">
        <v>34</v>
      </c>
    </row>
    <row r="164" spans="1:4" ht="12.75">
      <c r="A164" s="84"/>
      <c r="B164" s="14" t="s">
        <v>132</v>
      </c>
      <c r="C164" s="91">
        <f>+SUM(C165:C169)</f>
        <v>759</v>
      </c>
      <c r="D164" s="92">
        <f>(C164/2000)*100</f>
        <v>37.95</v>
      </c>
    </row>
    <row r="165" spans="2:3" ht="12.75">
      <c r="B165" s="95" t="s">
        <v>115</v>
      </c>
      <c r="C165">
        <v>240</v>
      </c>
    </row>
    <row r="166" spans="2:3" ht="12.75">
      <c r="B166" s="95" t="s">
        <v>21</v>
      </c>
      <c r="C166">
        <v>60</v>
      </c>
    </row>
    <row r="167" spans="2:3" ht="12.75">
      <c r="B167" s="95" t="s">
        <v>135</v>
      </c>
      <c r="C167">
        <v>9</v>
      </c>
    </row>
    <row r="168" spans="2:3" ht="12.75">
      <c r="B168" s="95" t="s">
        <v>158</v>
      </c>
      <c r="C168">
        <v>450</v>
      </c>
    </row>
  </sheetData>
  <sheetProtection/>
  <mergeCells count="55">
    <mergeCell ref="A46:A48"/>
    <mergeCell ref="B46:B48"/>
    <mergeCell ref="C46:E46"/>
    <mergeCell ref="I46:O46"/>
    <mergeCell ref="M98:O98"/>
    <mergeCell ref="L76:N76"/>
    <mergeCell ref="E47:E48"/>
    <mergeCell ref="G47:G48"/>
    <mergeCell ref="A97:A99"/>
    <mergeCell ref="B30:E30"/>
    <mergeCell ref="C47:C48"/>
    <mergeCell ref="D47:D48"/>
    <mergeCell ref="H98:H99"/>
    <mergeCell ref="I98:I99"/>
    <mergeCell ref="B31:E31"/>
    <mergeCell ref="C98:C99"/>
    <mergeCell ref="D98:D99"/>
    <mergeCell ref="E98:E99"/>
    <mergeCell ref="M129:O129"/>
    <mergeCell ref="B135:E135"/>
    <mergeCell ref="I97:O97"/>
    <mergeCell ref="J129:L129"/>
    <mergeCell ref="H47:H48"/>
    <mergeCell ref="G98:G99"/>
    <mergeCell ref="I76:K76"/>
    <mergeCell ref="F98:F99"/>
    <mergeCell ref="J98:L98"/>
    <mergeCell ref="F97:H97"/>
    <mergeCell ref="P46:P48"/>
    <mergeCell ref="F47:F48"/>
    <mergeCell ref="J47:L47"/>
    <mergeCell ref="M47:O47"/>
    <mergeCell ref="P97:P99"/>
    <mergeCell ref="B84:E84"/>
    <mergeCell ref="I47:I48"/>
    <mergeCell ref="F46:H46"/>
    <mergeCell ref="B97:B99"/>
    <mergeCell ref="C97:E97"/>
    <mergeCell ref="G10:G11"/>
    <mergeCell ref="H10:H11"/>
    <mergeCell ref="I10:I11"/>
    <mergeCell ref="J10:L10"/>
    <mergeCell ref="M10:O10"/>
    <mergeCell ref="J27:L27"/>
    <mergeCell ref="M27:O27"/>
    <mergeCell ref="A9:A11"/>
    <mergeCell ref="B9:B11"/>
    <mergeCell ref="C9:E9"/>
    <mergeCell ref="F9:H9"/>
    <mergeCell ref="I9:O9"/>
    <mergeCell ref="P9:P11"/>
    <mergeCell ref="C10:C11"/>
    <mergeCell ref="D10:D11"/>
    <mergeCell ref="E10:E11"/>
    <mergeCell ref="F10:F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8" r:id="rId1"/>
  <rowBreaks count="2" manualBreakCount="2">
    <brk id="39" max="1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2012-01-30T09:54:29Z</cp:lastPrinted>
  <dcterms:created xsi:type="dcterms:W3CDTF">2009-03-13T14:33:04Z</dcterms:created>
  <dcterms:modified xsi:type="dcterms:W3CDTF">2012-07-12T12:07:14Z</dcterms:modified>
  <cp:category/>
  <cp:version/>
  <cp:contentType/>
  <cp:contentStatus/>
</cp:coreProperties>
</file>