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5195" windowHeight="8685" activeTab="2"/>
  </bookViews>
  <sheets>
    <sheet name="ZARZADZANIE LwP" sheetId="1" r:id="rId1"/>
    <sheet name="ZARZADZANIE ZJiŚ" sheetId="2" r:id="rId2"/>
    <sheet name="ZARZADZANIE ZGTiH" sheetId="3" r:id="rId3"/>
  </sheets>
  <definedNames/>
  <calcPr fullCalcOnLoad="1"/>
</workbook>
</file>

<file path=xl/sharedStrings.xml><?xml version="1.0" encoding="utf-8"?>
<sst xmlns="http://schemas.openxmlformats.org/spreadsheetml/2006/main" count="734" uniqueCount="187">
  <si>
    <t>Plan studiów na rok akad. 2009/2010</t>
  </si>
  <si>
    <t>Łączna liczba godzin w programie studenta</t>
  </si>
  <si>
    <t>Wydział Gospodarki Regionalnej i Turystyki</t>
  </si>
  <si>
    <t xml:space="preserve">Rok I  </t>
  </si>
  <si>
    <t>Ogółem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</si>
  <si>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</si>
  <si>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</si>
  <si>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</si>
  <si>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</si>
  <si>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</si>
  <si>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</si>
  <si>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</si>
  <si>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</si>
  <si>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</si>
  <si>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</si>
  <si>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</si>
  <si>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</si>
  <si>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</si>
  <si>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</si>
  <si>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</si>
  <si>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</si>
  <si>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</si>
  <si>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</si>
  <si>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</si>
  <si>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</si>
  <si>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</si>
  <si>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</si>
  <si>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Nauka o polityce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</si>
  <si>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</si>
  <si>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</si>
  <si>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</si>
  <si>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</si>
  <si>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</si>
  <si>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</si>
  <si>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3 tygodnie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</si>
  <si>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</si>
  <si>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</si>
  <si>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</si>
  <si>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</si>
  <si>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</si>
  <si>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</si>
  <si>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</si>
  <si>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</si>
  <si>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</si>
  <si>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</si>
  <si>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</si>
  <si>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</si>
  <si>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</si>
  <si>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</si>
  <si>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</si>
  <si>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</si>
  <si>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</si>
  <si>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</si>
  <si>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</si>
  <si>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</si>
  <si>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</si>
  <si>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</si>
  <si>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</si>
  <si>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Specjalność: Logistyka w przedsiębiorstwie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</si>
  <si>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</si>
  <si>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</si>
  <si>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</si>
  <si>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</si>
  <si>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</si>
  <si>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</si>
  <si>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</si>
  <si>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</si>
  <si>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</si>
  <si>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</si>
  <si>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Współdziałanie  gospodarcze przedsiębiorstw</t>
  </si>
  <si>
    <t>ECTS</t>
  </si>
  <si>
    <t>Studia niestacjonarne I stopnia</t>
  </si>
  <si>
    <t xml:space="preserve">Punkty 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</si>
  <si>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</si>
  <si>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</si>
  <si>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</si>
  <si>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</si>
  <si>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</si>
  <si>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</si>
  <si>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</si>
  <si>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</si>
  <si>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</si>
  <si>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</si>
  <si>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</si>
  <si>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</si>
  <si>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</si>
  <si>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OW</t>
  </si>
  <si>
    <t>w</t>
  </si>
  <si>
    <t>ćw.</t>
  </si>
  <si>
    <t>lab.</t>
  </si>
  <si>
    <t>specjal</t>
  </si>
  <si>
    <t>Logistyka w przedsiębiorstwie</t>
  </si>
  <si>
    <t>Specjalność: Zarządzanie Jakością i Środowiskiem</t>
  </si>
  <si>
    <t>Zarządzanie Jakością i Środowiskiem</t>
  </si>
  <si>
    <t>Specjalność: Zarządzanie Gospodarką Turystyczną i Hotelarstwem</t>
  </si>
  <si>
    <t>Zarządzanie Gospodarką Turystyczną i Hotelarstwem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</si>
  <si>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</si>
  <si>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</si>
  <si>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</si>
  <si>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</si>
  <si>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</si>
  <si>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Ekonomika i polityka przemysłowa</t>
  </si>
  <si>
    <t>Logistyka dystrybucji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</si>
  <si>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</si>
  <si>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</si>
  <si>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</si>
  <si>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</si>
  <si>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</si>
  <si>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</si>
  <si>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Systemy zarządzania jakością i środowiskiem</t>
  </si>
  <si>
    <t>Etyka środowiskowa</t>
  </si>
  <si>
    <t>Przyrodnicze i prawne podstawy ochrony środowiska</t>
  </si>
  <si>
    <t>Prośrodowiskowe zarządzanie organizacją</t>
  </si>
  <si>
    <t>Ekonomia środowiska</t>
  </si>
  <si>
    <t>Techniki i metody doskonalenia systemów zarządzania</t>
  </si>
  <si>
    <t>Instytucjonalne i prawne aspekty zarządzania jakością</t>
  </si>
  <si>
    <t>Finanse i rachunkowość środowiska</t>
  </si>
  <si>
    <t>Rachunek sozoekonomiczny</t>
  </si>
  <si>
    <t>Audity jakości i środowiska</t>
  </si>
  <si>
    <t>Kształtowanie ładu przestrzennego</t>
  </si>
  <si>
    <t>Zarządzanie zrównoważonym rozwojem</t>
  </si>
  <si>
    <t>Marketing ekologiczny i modele konsumpcji</t>
  </si>
  <si>
    <t>Analiza wskaźnikowa i benchmarking</t>
  </si>
  <si>
    <t>Zintegrowane systemy zarządzania</t>
  </si>
  <si>
    <t>Ekonomika turystyki</t>
  </si>
  <si>
    <t>Ekonomika handlu i usług</t>
  </si>
  <si>
    <t>Nauka o przedsiębiorstwie turystycznym</t>
  </si>
  <si>
    <t>Kanon krajoznawczy</t>
  </si>
  <si>
    <t>Elementy teorii konsumpcji</t>
  </si>
  <si>
    <t>Zagospodarowanie turystyczne kraju</t>
  </si>
  <si>
    <t>Hotelarstwo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</si>
  <si>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</si>
  <si>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</si>
  <si>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</si>
  <si>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</si>
  <si>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</si>
  <si>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</si>
  <si>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</si>
  <si>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</si>
  <si>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</si>
  <si>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Zarządzanie produkcją</t>
  </si>
  <si>
    <t>JO</t>
  </si>
  <si>
    <t>min.godz.</t>
  </si>
  <si>
    <t>min. ECTS</t>
  </si>
  <si>
    <t>Standardy kształcenia dla kierunku Zarzadzanie</t>
  </si>
  <si>
    <t>Standardy kształcenia dla kierynku Zarządzanie</t>
  </si>
  <si>
    <t>1, 2</t>
  </si>
  <si>
    <t>3, 4</t>
  </si>
  <si>
    <t>Specjalność: –</t>
  </si>
  <si>
    <t>5, 6</t>
  </si>
  <si>
    <t>Sem."3"</t>
  </si>
  <si>
    <t>Sem."4"</t>
  </si>
  <si>
    <t>Sem."5"</t>
  </si>
  <si>
    <t>Sem."6"</t>
  </si>
  <si>
    <t>Inżynieria środowiskowa</t>
  </si>
  <si>
    <t>Banking Crieses - dr A. Ostalecka</t>
  </si>
  <si>
    <t>Economic analysis of investment Project - prof. L. Kurowski</t>
  </si>
  <si>
    <t>Logistics and supply chain management - prof. J. Witkowski</t>
  </si>
  <si>
    <t>Wykłady do wyboru na specjalności (semestr IV)</t>
  </si>
  <si>
    <t>Wykłady do wyboru na specjalności (semestr VI)</t>
  </si>
  <si>
    <t>Filozoficzne podstawy zrównoważonego rozwoju - dr A. Płachciak</t>
  </si>
  <si>
    <t>Pomiar i raportowanie zrównoważonego rozwoju przedsiębiorstw - dr T. Brzozowski</t>
  </si>
  <si>
    <t>Pomoc publiczna dla przedsiębiorców -  dr A. Koza</t>
  </si>
  <si>
    <t>Zarządzanie wiedzą w praktyce organizacji - dr E. Tabaszewska</t>
  </si>
  <si>
    <t>Praca kierownika we współczesnej firmie - dr M. Prudzienica</t>
  </si>
  <si>
    <t>Zarządzanie ryzykiem ubezpieczeniowym - dr R. Kurek</t>
  </si>
  <si>
    <t>Organizacja i kierowanie zespołem pracowniczym - dr A. Skowrońska</t>
  </si>
  <si>
    <t>Konkurencyjność regionów - dr A. Raszkowski</t>
  </si>
  <si>
    <t>Inwestycje w spółki giełdowe - dr J. Welc</t>
  </si>
  <si>
    <t>Analiza raportów giełdowych - dr J. Welc</t>
  </si>
  <si>
    <t>Wykłady do wyboru (semestr VI)</t>
  </si>
  <si>
    <t>* student wybiera jeden wykład w ramach specjalności</t>
  </si>
  <si>
    <t>Uwaga - student ma możliwość zaliczenia wykładu w języku polskim wskazanego przez kierownika specjalności</t>
  </si>
  <si>
    <t>"3"</t>
  </si>
  <si>
    <t>"4"</t>
  </si>
  <si>
    <t>Specjalność</t>
  </si>
  <si>
    <t>"5"</t>
  </si>
  <si>
    <t>"6"</t>
  </si>
  <si>
    <t>"1"</t>
  </si>
  <si>
    <t>"2"</t>
  </si>
  <si>
    <t xml:space="preserve"> IV sem - 5 ECTS</t>
  </si>
  <si>
    <t>VI sem - 10 ECTS</t>
  </si>
  <si>
    <t>IV sem - 4 ECTS</t>
  </si>
  <si>
    <t>Przedmiot Informatyka w zarządzaniu w roku akademickim 2009/2010 jest obligatoryjny tylko dla studentów, którzy nie zaliczyli tego przedmiotu w roku akademickim 2007/2008</t>
  </si>
  <si>
    <t>* student wybiera jeden wykład z listy</t>
  </si>
  <si>
    <t>Informatyka w zarządzaniu</t>
  </si>
  <si>
    <t>Załącznik do Uchwały Rady Wydziału nr 154/2009 z dnia 22.05.2009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</si>
</sst>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C00000"/>
      <name val="Arial CE"/>
      <family val="0"/>
    </font>
    <font>
      <sz val="10"/>
      <color theme="9" tint="-0.4999699890613556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2" customFormat="1" ht="15.75">
      <c r="A1" s="82" t="s">
        <v>186</v>
      </c>
    </row>
    <row r="4" spans="2:11" ht="12.75">
      <c r="B4" s="16" t="s">
        <v>0</v>
      </c>
      <c r="D4" s="16"/>
      <c r="E4" s="21" t="s">
        <v>41</v>
      </c>
      <c r="F4" s="21" t="s">
        <v>1</v>
      </c>
      <c r="G4" s="21"/>
      <c r="H4" s="16"/>
      <c r="I4" s="16"/>
      <c r="J4" s="16"/>
      <c r="K4" s="16"/>
    </row>
    <row r="5" spans="2:11" ht="12.75">
      <c r="B5" t="s">
        <v>2</v>
      </c>
      <c r="D5" s="16"/>
      <c r="E5" s="60">
        <f>G5/G8</f>
        <v>0.4855072463768116</v>
      </c>
      <c r="F5" s="21" t="s">
        <v>43</v>
      </c>
      <c r="G5" s="21">
        <f>H24+K24</f>
        <v>201</v>
      </c>
      <c r="H5" s="16"/>
      <c r="I5" s="16"/>
      <c r="J5" s="16"/>
      <c r="K5" s="16"/>
    </row>
    <row r="6" spans="2:11" ht="12.75">
      <c r="B6" t="s">
        <v>71</v>
      </c>
      <c r="D6" s="16"/>
      <c r="E6" s="60">
        <f>G6/G8</f>
        <v>0.4420289855072464</v>
      </c>
      <c r="F6" s="21" t="s">
        <v>44</v>
      </c>
      <c r="G6" s="21">
        <f>I24+L24</f>
        <v>183</v>
      </c>
      <c r="H6" s="16"/>
      <c r="I6" s="16"/>
      <c r="J6" s="16"/>
      <c r="K6" s="16"/>
    </row>
    <row r="7" spans="2:11" ht="12.75">
      <c r="B7" t="s">
        <v>3</v>
      </c>
      <c r="D7" s="16"/>
      <c r="E7" s="60">
        <f>G7/G8</f>
        <v>0.07246376811594203</v>
      </c>
      <c r="F7" s="21" t="s">
        <v>45</v>
      </c>
      <c r="G7" s="21">
        <f>J24+M24</f>
        <v>30</v>
      </c>
      <c r="H7" s="16"/>
      <c r="I7" s="16"/>
      <c r="J7" s="16"/>
      <c r="K7" s="16"/>
    </row>
    <row r="8" spans="2:11" ht="12.75">
      <c r="B8" t="s">
        <v>47</v>
      </c>
      <c r="D8" s="16"/>
      <c r="E8" s="60">
        <f>SUM(E5:E7)</f>
        <v>1</v>
      </c>
      <c r="F8" s="21" t="s">
        <v>4</v>
      </c>
      <c r="G8" s="21">
        <f>SUM(G5:G7)</f>
        <v>414</v>
      </c>
      <c r="H8" s="16"/>
      <c r="I8" s="16"/>
      <c r="J8" s="16"/>
      <c r="K8" s="16"/>
    </row>
    <row r="9" spans="2:11" ht="12.75">
      <c r="B9" t="s">
        <v>148</v>
      </c>
      <c r="D9" s="16"/>
      <c r="E9" s="16"/>
      <c r="F9" s="16"/>
      <c r="G9" s="16"/>
      <c r="H9" s="16"/>
      <c r="I9" s="16"/>
      <c r="J9" s="16"/>
      <c r="K9" s="16"/>
    </row>
    <row r="10" spans="1:14" ht="12.75" customHeight="1">
      <c r="A10" s="92" t="s">
        <v>36</v>
      </c>
      <c r="B10" s="92" t="s">
        <v>5</v>
      </c>
      <c r="C10" s="94" t="s">
        <v>6</v>
      </c>
      <c r="D10" s="94"/>
      <c r="E10" s="94"/>
      <c r="F10" s="73" t="s">
        <v>7</v>
      </c>
      <c r="G10" s="94" t="s">
        <v>8</v>
      </c>
      <c r="H10" s="92"/>
      <c r="I10" s="92"/>
      <c r="J10" s="92"/>
      <c r="K10" s="92"/>
      <c r="L10" s="92"/>
      <c r="M10" s="92"/>
      <c r="N10" s="95" t="s">
        <v>9</v>
      </c>
    </row>
    <row r="11" spans="1:14" s="1" customFormat="1" ht="12.75">
      <c r="A11" s="92"/>
      <c r="B11" s="93"/>
      <c r="C11" s="74" t="s">
        <v>10</v>
      </c>
      <c r="D11" s="74" t="s">
        <v>11</v>
      </c>
      <c r="E11" s="75" t="s">
        <v>12</v>
      </c>
      <c r="F11" s="98" t="s">
        <v>70</v>
      </c>
      <c r="G11" s="75" t="s">
        <v>4</v>
      </c>
      <c r="H11" s="99" t="s">
        <v>13</v>
      </c>
      <c r="I11" s="100"/>
      <c r="J11" s="98"/>
      <c r="K11" s="99" t="s">
        <v>14</v>
      </c>
      <c r="L11" s="100"/>
      <c r="M11" s="98"/>
      <c r="N11" s="96"/>
    </row>
    <row r="12" spans="1:14" s="1" customFormat="1" ht="12.75">
      <c r="A12" s="92"/>
      <c r="B12" s="93"/>
      <c r="C12" s="77"/>
      <c r="D12" s="77" t="s">
        <v>15</v>
      </c>
      <c r="E12" s="78" t="s">
        <v>16</v>
      </c>
      <c r="F12" s="98"/>
      <c r="G12" s="78" t="s">
        <v>17</v>
      </c>
      <c r="H12" s="76" t="s">
        <v>18</v>
      </c>
      <c r="I12" s="79" t="s">
        <v>19</v>
      </c>
      <c r="J12" s="79" t="s">
        <v>20</v>
      </c>
      <c r="K12" s="79" t="s">
        <v>18</v>
      </c>
      <c r="L12" s="79" t="s">
        <v>19</v>
      </c>
      <c r="M12" s="79" t="s">
        <v>20</v>
      </c>
      <c r="N12" s="97"/>
    </row>
    <row r="13" spans="1:14" s="34" customFormat="1" ht="12.75">
      <c r="A13" s="31">
        <v>1</v>
      </c>
      <c r="B13" s="31" t="s">
        <v>22</v>
      </c>
      <c r="C13" s="32">
        <v>1</v>
      </c>
      <c r="D13" s="32">
        <v>1</v>
      </c>
      <c r="E13" s="32"/>
      <c r="F13" s="33">
        <v>9</v>
      </c>
      <c r="G13" s="32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2</v>
      </c>
      <c r="B14" s="31" t="s">
        <v>23</v>
      </c>
      <c r="C14" s="33">
        <v>1</v>
      </c>
      <c r="D14" s="32">
        <v>1</v>
      </c>
      <c r="E14" s="33"/>
      <c r="F14" s="33">
        <v>9</v>
      </c>
      <c r="G14" s="33">
        <v>45</v>
      </c>
      <c r="H14" s="33">
        <v>15</v>
      </c>
      <c r="I14" s="33">
        <v>30</v>
      </c>
      <c r="J14" s="33">
        <v>0</v>
      </c>
      <c r="K14" s="33">
        <v>0</v>
      </c>
      <c r="L14" s="33">
        <v>0</v>
      </c>
      <c r="M14" s="33">
        <v>0</v>
      </c>
      <c r="N14" s="31"/>
    </row>
    <row r="15" spans="1:14" s="34" customFormat="1" ht="12.75">
      <c r="A15" s="31">
        <v>3</v>
      </c>
      <c r="B15" s="31" t="s">
        <v>26</v>
      </c>
      <c r="C15" s="33"/>
      <c r="D15" s="32">
        <v>1</v>
      </c>
      <c r="E15" s="33"/>
      <c r="F15" s="33">
        <v>6</v>
      </c>
      <c r="G15" s="33">
        <v>30</v>
      </c>
      <c r="H15" s="33">
        <v>30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34" customFormat="1" ht="12.75">
      <c r="A16" s="31">
        <v>4</v>
      </c>
      <c r="B16" s="31" t="s">
        <v>49</v>
      </c>
      <c r="C16" s="33">
        <v>2</v>
      </c>
      <c r="D16" s="32">
        <v>2</v>
      </c>
      <c r="E16" s="33"/>
      <c r="F16" s="33">
        <v>10</v>
      </c>
      <c r="G16" s="33">
        <v>60</v>
      </c>
      <c r="H16" s="33">
        <v>0</v>
      </c>
      <c r="I16" s="33">
        <v>0</v>
      </c>
      <c r="J16" s="33">
        <v>0</v>
      </c>
      <c r="K16" s="33">
        <v>30</v>
      </c>
      <c r="L16" s="33">
        <v>30</v>
      </c>
      <c r="M16" s="33">
        <v>0</v>
      </c>
      <c r="N16" s="31"/>
    </row>
    <row r="17" spans="1:14" s="25" customFormat="1" ht="12.75">
      <c r="A17" s="22">
        <v>5</v>
      </c>
      <c r="B17" s="22" t="s">
        <v>48</v>
      </c>
      <c r="C17" s="23">
        <v>2</v>
      </c>
      <c r="D17" s="23">
        <v>2</v>
      </c>
      <c r="E17" s="23"/>
      <c r="F17" s="23">
        <v>7</v>
      </c>
      <c r="G17" s="23">
        <v>30</v>
      </c>
      <c r="H17" s="23">
        <v>0</v>
      </c>
      <c r="I17" s="23">
        <v>0</v>
      </c>
      <c r="J17" s="23">
        <v>0</v>
      </c>
      <c r="K17" s="23">
        <v>15</v>
      </c>
      <c r="L17" s="23">
        <v>15</v>
      </c>
      <c r="M17" s="23">
        <v>0</v>
      </c>
      <c r="N17" s="22"/>
    </row>
    <row r="18" spans="1:14" s="38" customFormat="1" ht="12.75">
      <c r="A18" s="35">
        <v>6</v>
      </c>
      <c r="B18" s="35" t="s">
        <v>25</v>
      </c>
      <c r="C18" s="36"/>
      <c r="D18" s="37">
        <v>1</v>
      </c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8" customFormat="1" ht="12.75">
      <c r="A19" s="35">
        <v>7</v>
      </c>
      <c r="B19" s="35" t="s">
        <v>27</v>
      </c>
      <c r="C19" s="36">
        <v>2</v>
      </c>
      <c r="D19" s="37"/>
      <c r="E19" s="36"/>
      <c r="F19" s="36">
        <v>3</v>
      </c>
      <c r="G19" s="36">
        <v>30</v>
      </c>
      <c r="H19" s="36">
        <v>0</v>
      </c>
      <c r="I19" s="36">
        <v>0</v>
      </c>
      <c r="J19" s="36">
        <v>0</v>
      </c>
      <c r="K19" s="36">
        <v>30</v>
      </c>
      <c r="L19" s="36">
        <v>0</v>
      </c>
      <c r="M19" s="36">
        <v>0</v>
      </c>
      <c r="N19" s="35"/>
    </row>
    <row r="20" spans="1:14" s="38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30" customFormat="1" ht="12.75">
      <c r="A21" s="48">
        <v>9</v>
      </c>
      <c r="B21" s="49" t="s">
        <v>21</v>
      </c>
      <c r="C21" s="50"/>
      <c r="D21" s="50" t="s">
        <v>146</v>
      </c>
      <c r="E21" s="50"/>
      <c r="F21" s="51">
        <v>0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28"/>
    </row>
    <row r="22" spans="1:14" ht="12.75">
      <c r="A22" s="27">
        <v>10</v>
      </c>
      <c r="B22" s="27" t="s">
        <v>50</v>
      </c>
      <c r="C22" s="7">
        <v>1</v>
      </c>
      <c r="D22" s="8"/>
      <c r="E22" s="7"/>
      <c r="F22" s="7">
        <v>4</v>
      </c>
      <c r="G22" s="7">
        <v>18</v>
      </c>
      <c r="H22" s="5">
        <v>18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</row>
    <row r="23" spans="1:14" s="1" customFormat="1" ht="12.75">
      <c r="A23" s="3">
        <v>11</v>
      </c>
      <c r="B23" s="3" t="s">
        <v>30</v>
      </c>
      <c r="C23" s="2">
        <v>2</v>
      </c>
      <c r="D23" s="2">
        <v>2</v>
      </c>
      <c r="E23" s="2"/>
      <c r="F23" s="2">
        <v>7</v>
      </c>
      <c r="G23" s="2">
        <v>36</v>
      </c>
      <c r="H23" s="2">
        <v>0</v>
      </c>
      <c r="I23" s="2">
        <v>0</v>
      </c>
      <c r="J23" s="2">
        <v>0</v>
      </c>
      <c r="K23" s="2">
        <v>18</v>
      </c>
      <c r="L23" s="2">
        <v>18</v>
      </c>
      <c r="M23" s="2">
        <v>0</v>
      </c>
      <c r="N23" s="3"/>
    </row>
    <row r="24" spans="1:14" s="14" customFormat="1" ht="12.75">
      <c r="A24" s="12"/>
      <c r="B24" s="12" t="s">
        <v>28</v>
      </c>
      <c r="C24" s="13">
        <f>COUNT(C13:C23)</f>
        <v>7</v>
      </c>
      <c r="D24" s="12"/>
      <c r="E24" s="12"/>
      <c r="F24" s="13">
        <f aca="true" t="shared" si="0" ref="F24:M24">SUM(F13:F23)</f>
        <v>60</v>
      </c>
      <c r="G24" s="13">
        <f t="shared" si="0"/>
        <v>414</v>
      </c>
      <c r="H24" s="13">
        <f t="shared" si="0"/>
        <v>108</v>
      </c>
      <c r="I24" s="13">
        <f t="shared" si="0"/>
        <v>90</v>
      </c>
      <c r="J24" s="13">
        <f t="shared" si="0"/>
        <v>30</v>
      </c>
      <c r="K24" s="13">
        <f t="shared" si="0"/>
        <v>93</v>
      </c>
      <c r="L24" s="13">
        <f t="shared" si="0"/>
        <v>93</v>
      </c>
      <c r="M24" s="13">
        <f t="shared" si="0"/>
        <v>0</v>
      </c>
      <c r="N24" s="12"/>
    </row>
    <row r="25" spans="1:14" s="14" customFormat="1" ht="12.75">
      <c r="A25" s="15"/>
      <c r="B25" s="19" t="s">
        <v>76</v>
      </c>
      <c r="C25" s="20"/>
      <c r="D25" s="20"/>
      <c r="E25" s="20"/>
      <c r="F25" s="20"/>
      <c r="H25" s="101">
        <f>SUM(H24:J24)</f>
        <v>228</v>
      </c>
      <c r="I25" s="101"/>
      <c r="J25" s="101"/>
      <c r="K25" s="101">
        <f>SUM(K24:M24)</f>
        <v>186</v>
      </c>
      <c r="L25" s="101"/>
      <c r="M25" s="101"/>
      <c r="N25" s="15"/>
    </row>
    <row r="26" spans="1:14" s="14" customFormat="1" ht="12.75">
      <c r="A26" s="15"/>
      <c r="B26" s="69" t="s">
        <v>70</v>
      </c>
      <c r="C26" s="20"/>
      <c r="D26" s="20"/>
      <c r="E26" s="20"/>
      <c r="F26" s="69"/>
      <c r="G26" s="70" t="s">
        <v>178</v>
      </c>
      <c r="H26" s="70" t="s">
        <v>179</v>
      </c>
      <c r="I26" s="68"/>
      <c r="J26" s="68"/>
      <c r="K26" s="68"/>
      <c r="L26" s="68"/>
      <c r="M26" s="68"/>
      <c r="N26" s="15"/>
    </row>
    <row r="27" spans="2:14" s="1" customFormat="1" ht="12.75">
      <c r="B27" s="71" t="s">
        <v>86</v>
      </c>
      <c r="C27" s="20"/>
      <c r="D27" s="20"/>
      <c r="E27" s="20"/>
      <c r="F27" s="72">
        <f>SUM(F11:F23)</f>
        <v>60</v>
      </c>
      <c r="G27" s="70">
        <f>+SUM(F13:F15)+F18+F20+F22</f>
        <v>33</v>
      </c>
      <c r="H27" s="70">
        <f>F27-G27</f>
        <v>27</v>
      </c>
      <c r="I27" s="68"/>
      <c r="J27" s="68"/>
      <c r="K27" s="68"/>
      <c r="L27" s="68"/>
      <c r="M27" s="11"/>
      <c r="N27" s="10"/>
    </row>
    <row r="28" spans="2:5" ht="12.75">
      <c r="B28" s="102"/>
      <c r="C28" s="103"/>
      <c r="D28" s="103"/>
      <c r="E28" s="103"/>
    </row>
    <row r="29" spans="2:5" ht="12.75">
      <c r="B29" s="102" t="s">
        <v>79</v>
      </c>
      <c r="C29" s="103"/>
      <c r="D29" s="103"/>
      <c r="E29" s="103"/>
    </row>
    <row r="30" spans="2:13" s="40" customFormat="1" ht="12.75">
      <c r="B30" s="40" t="s">
        <v>80</v>
      </c>
      <c r="F30" s="40">
        <f>SUM(F13:F16)</f>
        <v>34</v>
      </c>
      <c r="G30" s="40">
        <f aca="true" t="shared" si="1" ref="G30:M30">SUM(G13:G16)</f>
        <v>180</v>
      </c>
      <c r="H30" s="40">
        <f t="shared" si="1"/>
        <v>60</v>
      </c>
      <c r="I30" s="40">
        <f t="shared" si="1"/>
        <v>60</v>
      </c>
      <c r="J30" s="40">
        <f t="shared" si="1"/>
        <v>0</v>
      </c>
      <c r="K30" s="40">
        <f t="shared" si="1"/>
        <v>30</v>
      </c>
      <c r="L30" s="40">
        <f t="shared" si="1"/>
        <v>30</v>
      </c>
      <c r="M30" s="40">
        <f t="shared" si="1"/>
        <v>0</v>
      </c>
    </row>
    <row r="31" spans="2:13" s="26" customFormat="1" ht="12.75">
      <c r="B31" s="26" t="s">
        <v>81</v>
      </c>
      <c r="F31" s="53">
        <f>SUM(F17:F17)</f>
        <v>7</v>
      </c>
      <c r="G31" s="26">
        <f>SUM(G17:G17)</f>
        <v>30</v>
      </c>
      <c r="H31" s="26">
        <f aca="true" t="shared" si="2" ref="H31:M31">SUM(H17:H17)</f>
        <v>0</v>
      </c>
      <c r="I31" s="26">
        <f t="shared" si="2"/>
        <v>0</v>
      </c>
      <c r="J31" s="26">
        <f t="shared" si="2"/>
        <v>0</v>
      </c>
      <c r="K31" s="26">
        <f t="shared" si="2"/>
        <v>15</v>
      </c>
      <c r="L31" s="26">
        <f t="shared" si="2"/>
        <v>15</v>
      </c>
      <c r="M31" s="26">
        <f t="shared" si="2"/>
        <v>0</v>
      </c>
    </row>
    <row r="32" spans="2:13" s="41" customFormat="1" ht="12.75">
      <c r="B32" s="41" t="s">
        <v>82</v>
      </c>
      <c r="F32" s="52">
        <f>SUM(F18:F19)</f>
        <v>6</v>
      </c>
      <c r="G32" s="41">
        <f>+SUM(G18:G19)</f>
        <v>60</v>
      </c>
      <c r="H32" s="41">
        <f aca="true" t="shared" si="3" ref="H32:M32">+SUM(H18:H19)</f>
        <v>30</v>
      </c>
      <c r="I32" s="41">
        <f t="shared" si="3"/>
        <v>0</v>
      </c>
      <c r="J32" s="41">
        <f t="shared" si="3"/>
        <v>0</v>
      </c>
      <c r="K32" s="41">
        <f t="shared" si="3"/>
        <v>30</v>
      </c>
      <c r="L32" s="41">
        <f t="shared" si="3"/>
        <v>0</v>
      </c>
      <c r="M32" s="41">
        <f t="shared" si="3"/>
        <v>0</v>
      </c>
    </row>
    <row r="33" spans="2:13" s="41" customFormat="1" ht="12.75">
      <c r="B33" s="41" t="s">
        <v>24</v>
      </c>
      <c r="F33" s="52">
        <f>SUM(F20:F20)</f>
        <v>2</v>
      </c>
      <c r="G33" s="41">
        <f>SUM(G20:G20)</f>
        <v>30</v>
      </c>
      <c r="H33" s="41">
        <f aca="true" t="shared" si="4" ref="H33:M33">SUM(H20:H20)</f>
        <v>0</v>
      </c>
      <c r="I33" s="41">
        <f t="shared" si="4"/>
        <v>0</v>
      </c>
      <c r="J33" s="41">
        <f t="shared" si="4"/>
        <v>30</v>
      </c>
      <c r="K33" s="41">
        <f t="shared" si="4"/>
        <v>0</v>
      </c>
      <c r="L33" s="41">
        <f t="shared" si="4"/>
        <v>0</v>
      </c>
      <c r="M33" s="41">
        <f t="shared" si="4"/>
        <v>0</v>
      </c>
    </row>
    <row r="34" spans="2:14" ht="12.75">
      <c r="B34" s="52" t="s">
        <v>141</v>
      </c>
      <c r="C34" s="52"/>
      <c r="D34" s="52"/>
      <c r="E34" s="52"/>
      <c r="F34" s="52">
        <f>SUM(F21:F21)</f>
        <v>0</v>
      </c>
      <c r="G34" s="52">
        <f>SUM(G21:G21)</f>
        <v>60</v>
      </c>
      <c r="H34" s="52">
        <f aca="true" t="shared" si="5" ref="H34:M34">SUM(H21:H21)</f>
        <v>0</v>
      </c>
      <c r="I34" s="52">
        <f t="shared" si="5"/>
        <v>30</v>
      </c>
      <c r="J34" s="52">
        <f t="shared" si="5"/>
        <v>0</v>
      </c>
      <c r="K34" s="52">
        <f t="shared" si="5"/>
        <v>0</v>
      </c>
      <c r="L34" s="52">
        <f t="shared" si="5"/>
        <v>30</v>
      </c>
      <c r="M34" s="52">
        <f t="shared" si="5"/>
        <v>0</v>
      </c>
      <c r="N34" s="52"/>
    </row>
    <row r="35" spans="2:13" ht="12.75">
      <c r="B35" s="46" t="s">
        <v>83</v>
      </c>
      <c r="F35">
        <f>SUM(F30:F34)</f>
        <v>49</v>
      </c>
      <c r="G35">
        <f aca="true" t="shared" si="6" ref="G35:M35">SUM(G30:G34)</f>
        <v>360</v>
      </c>
      <c r="H35">
        <f t="shared" si="6"/>
        <v>90</v>
      </c>
      <c r="I35">
        <f t="shared" si="6"/>
        <v>90</v>
      </c>
      <c r="J35">
        <f t="shared" si="6"/>
        <v>30</v>
      </c>
      <c r="K35">
        <f t="shared" si="6"/>
        <v>75</v>
      </c>
      <c r="L35">
        <f t="shared" si="6"/>
        <v>75</v>
      </c>
      <c r="M35">
        <f t="shared" si="6"/>
        <v>0</v>
      </c>
    </row>
    <row r="49" spans="2:16" ht="12.75">
      <c r="B49" s="16" t="s">
        <v>0</v>
      </c>
      <c r="E49" s="21" t="s">
        <v>42</v>
      </c>
      <c r="F49" s="21" t="s">
        <v>1</v>
      </c>
      <c r="G49" s="21"/>
      <c r="O49" s="16"/>
      <c r="P49" s="16"/>
    </row>
    <row r="50" spans="2:16" ht="12.75">
      <c r="B50" t="s">
        <v>2</v>
      </c>
      <c r="E50" s="60">
        <f>G50/G53</f>
        <v>0.4879032258064516</v>
      </c>
      <c r="F50" s="21" t="s">
        <v>43</v>
      </c>
      <c r="G50" s="21">
        <f>H84+K84</f>
        <v>242</v>
      </c>
      <c r="O50" s="17"/>
      <c r="P50" s="16"/>
    </row>
    <row r="51" spans="2:16" ht="12.75">
      <c r="B51" t="s">
        <v>71</v>
      </c>
      <c r="E51" s="60">
        <f>G51/G53</f>
        <v>0.42338709677419356</v>
      </c>
      <c r="F51" s="21" t="s">
        <v>44</v>
      </c>
      <c r="G51" s="21">
        <f>I84+L84</f>
        <v>210</v>
      </c>
      <c r="O51" s="17"/>
      <c r="P51" s="16"/>
    </row>
    <row r="52" spans="2:16" ht="12.75">
      <c r="B52" t="s">
        <v>29</v>
      </c>
      <c r="E52" s="60">
        <f>G52/G53</f>
        <v>0.08870967741935484</v>
      </c>
      <c r="F52" s="21" t="s">
        <v>45</v>
      </c>
      <c r="G52" s="21">
        <f>J84+M84</f>
        <v>44</v>
      </c>
      <c r="O52" s="17"/>
      <c r="P52" s="16"/>
    </row>
    <row r="53" spans="2:16" ht="12.75">
      <c r="B53" t="s">
        <v>47</v>
      </c>
      <c r="E53" s="60">
        <f>SUM(E50:E52)</f>
        <v>1</v>
      </c>
      <c r="F53" s="21" t="s">
        <v>4</v>
      </c>
      <c r="G53" s="21">
        <f>SUM(G50:G52)</f>
        <v>496</v>
      </c>
      <c r="O53" s="16"/>
      <c r="P53" s="16"/>
    </row>
    <row r="54" ht="12.75">
      <c r="B54" t="s">
        <v>58</v>
      </c>
    </row>
    <row r="55" spans="1:14" ht="12.75" customHeight="1">
      <c r="A55" s="92" t="s">
        <v>36</v>
      </c>
      <c r="B55" s="92" t="s">
        <v>5</v>
      </c>
      <c r="C55" s="94" t="s">
        <v>6</v>
      </c>
      <c r="D55" s="94"/>
      <c r="E55" s="94"/>
      <c r="F55" s="73" t="s">
        <v>72</v>
      </c>
      <c r="G55" s="94" t="s">
        <v>8</v>
      </c>
      <c r="H55" s="92"/>
      <c r="I55" s="92"/>
      <c r="J55" s="92"/>
      <c r="K55" s="92"/>
      <c r="L55" s="92"/>
      <c r="M55" s="92"/>
      <c r="N55" s="95" t="s">
        <v>9</v>
      </c>
    </row>
    <row r="56" spans="1:14" s="1" customFormat="1" ht="12.75">
      <c r="A56" s="92"/>
      <c r="B56" s="93"/>
      <c r="C56" s="74" t="s">
        <v>10</v>
      </c>
      <c r="D56" s="74" t="s">
        <v>11</v>
      </c>
      <c r="E56" s="75" t="s">
        <v>12</v>
      </c>
      <c r="F56" s="98" t="s">
        <v>70</v>
      </c>
      <c r="G56" s="75" t="s">
        <v>4</v>
      </c>
      <c r="H56" s="99" t="s">
        <v>150</v>
      </c>
      <c r="I56" s="100"/>
      <c r="J56" s="98"/>
      <c r="K56" s="99" t="s">
        <v>151</v>
      </c>
      <c r="L56" s="100"/>
      <c r="M56" s="98"/>
      <c r="N56" s="96"/>
    </row>
    <row r="57" spans="1:14" s="1" customFormat="1" ht="12.75">
      <c r="A57" s="92"/>
      <c r="B57" s="93"/>
      <c r="C57" s="77"/>
      <c r="D57" s="77" t="s">
        <v>15</v>
      </c>
      <c r="E57" s="78" t="s">
        <v>16</v>
      </c>
      <c r="F57" s="98"/>
      <c r="G57" s="78" t="s">
        <v>17</v>
      </c>
      <c r="H57" s="76" t="s">
        <v>18</v>
      </c>
      <c r="I57" s="79" t="s">
        <v>19</v>
      </c>
      <c r="J57" s="79" t="s">
        <v>20</v>
      </c>
      <c r="K57" s="79" t="s">
        <v>18</v>
      </c>
      <c r="L57" s="79" t="s">
        <v>19</v>
      </c>
      <c r="M57" s="79" t="s">
        <v>20</v>
      </c>
      <c r="N57" s="97"/>
    </row>
    <row r="58" spans="1:14" s="34" customFormat="1" ht="12.75">
      <c r="A58" s="31">
        <v>1</v>
      </c>
      <c r="B58" s="31" t="s">
        <v>51</v>
      </c>
      <c r="C58" s="32">
        <v>3</v>
      </c>
      <c r="D58" s="32">
        <v>3</v>
      </c>
      <c r="E58" s="32"/>
      <c r="F58" s="33">
        <v>6</v>
      </c>
      <c r="G58" s="32">
        <v>45</v>
      </c>
      <c r="H58" s="33">
        <v>30</v>
      </c>
      <c r="I58" s="33">
        <v>15</v>
      </c>
      <c r="J58" s="33">
        <v>0</v>
      </c>
      <c r="K58" s="33">
        <v>0</v>
      </c>
      <c r="L58" s="33">
        <v>0</v>
      </c>
      <c r="M58" s="33">
        <v>0</v>
      </c>
      <c r="N58" s="31"/>
    </row>
    <row r="59" spans="1:14" s="34" customFormat="1" ht="12.75">
      <c r="A59" s="31">
        <v>2</v>
      </c>
      <c r="B59" s="31" t="s">
        <v>31</v>
      </c>
      <c r="C59" s="33">
        <v>3</v>
      </c>
      <c r="D59" s="32">
        <v>3</v>
      </c>
      <c r="E59" s="33"/>
      <c r="F59" s="33">
        <v>7</v>
      </c>
      <c r="G59" s="33">
        <v>45</v>
      </c>
      <c r="H59" s="33">
        <v>15</v>
      </c>
      <c r="I59" s="33">
        <v>15</v>
      </c>
      <c r="J59" s="33">
        <v>15</v>
      </c>
      <c r="K59" s="33">
        <v>0</v>
      </c>
      <c r="L59" s="33">
        <v>0</v>
      </c>
      <c r="M59" s="33">
        <v>0</v>
      </c>
      <c r="N59" s="31"/>
    </row>
    <row r="60" spans="1:14" s="34" customFormat="1" ht="12.75">
      <c r="A60" s="31">
        <v>3</v>
      </c>
      <c r="B60" s="31" t="s">
        <v>54</v>
      </c>
      <c r="C60" s="33">
        <v>4</v>
      </c>
      <c r="D60" s="33">
        <v>4</v>
      </c>
      <c r="E60" s="33"/>
      <c r="F60" s="33">
        <v>4</v>
      </c>
      <c r="G60" s="33">
        <v>30</v>
      </c>
      <c r="H60" s="33">
        <v>0</v>
      </c>
      <c r="I60" s="33">
        <v>0</v>
      </c>
      <c r="J60" s="33">
        <v>0</v>
      </c>
      <c r="K60" s="33">
        <v>15</v>
      </c>
      <c r="L60" s="33">
        <v>15</v>
      </c>
      <c r="M60" s="33">
        <v>0</v>
      </c>
      <c r="N60" s="31"/>
    </row>
    <row r="61" spans="1:14" s="25" customFormat="1" ht="12.75">
      <c r="A61" s="22">
        <v>4</v>
      </c>
      <c r="B61" s="22" t="s">
        <v>52</v>
      </c>
      <c r="C61" s="23">
        <v>3</v>
      </c>
      <c r="D61" s="23">
        <v>3</v>
      </c>
      <c r="E61" s="23"/>
      <c r="F61" s="23">
        <v>4</v>
      </c>
      <c r="G61" s="23">
        <v>30</v>
      </c>
      <c r="H61" s="24">
        <v>15</v>
      </c>
      <c r="I61" s="24">
        <v>15</v>
      </c>
      <c r="J61" s="24">
        <v>0</v>
      </c>
      <c r="K61" s="24">
        <v>0</v>
      </c>
      <c r="L61" s="24">
        <v>0</v>
      </c>
      <c r="M61" s="24">
        <v>0</v>
      </c>
      <c r="N61" s="22"/>
    </row>
    <row r="62" spans="1:14" s="25" customFormat="1" ht="12.75">
      <c r="A62" s="22">
        <v>5</v>
      </c>
      <c r="B62" s="22" t="s">
        <v>55</v>
      </c>
      <c r="C62" s="23"/>
      <c r="D62" s="23">
        <v>4</v>
      </c>
      <c r="E62" s="23"/>
      <c r="F62" s="23">
        <v>3</v>
      </c>
      <c r="G62" s="23">
        <v>20</v>
      </c>
      <c r="H62" s="23">
        <v>0</v>
      </c>
      <c r="I62" s="23">
        <v>0</v>
      </c>
      <c r="J62" s="23">
        <v>0</v>
      </c>
      <c r="K62" s="23">
        <v>10</v>
      </c>
      <c r="L62" s="23">
        <v>0</v>
      </c>
      <c r="M62" s="23">
        <v>10</v>
      </c>
      <c r="N62" s="22"/>
    </row>
    <row r="63" spans="1:14" s="25" customFormat="1" ht="12.75">
      <c r="A63" s="22">
        <v>6</v>
      </c>
      <c r="B63" s="22" t="s">
        <v>39</v>
      </c>
      <c r="C63" s="23"/>
      <c r="D63" s="43">
        <v>4</v>
      </c>
      <c r="E63" s="23"/>
      <c r="F63" s="23">
        <v>3</v>
      </c>
      <c r="G63" s="23">
        <v>30</v>
      </c>
      <c r="H63" s="23">
        <v>0</v>
      </c>
      <c r="I63" s="23">
        <v>0</v>
      </c>
      <c r="J63" s="23">
        <v>0</v>
      </c>
      <c r="K63" s="23">
        <v>15</v>
      </c>
      <c r="L63" s="23">
        <v>5</v>
      </c>
      <c r="M63" s="23">
        <v>10</v>
      </c>
      <c r="N63" s="22"/>
    </row>
    <row r="64" spans="1:14" s="38" customFormat="1" ht="12.75">
      <c r="A64" s="35">
        <v>7</v>
      </c>
      <c r="B64" s="35" t="s">
        <v>33</v>
      </c>
      <c r="C64" s="36"/>
      <c r="D64" s="37"/>
      <c r="E64" s="36">
        <v>4</v>
      </c>
      <c r="F64" s="36">
        <v>1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5" t="s">
        <v>34</v>
      </c>
    </row>
    <row r="65" spans="1:14" s="41" customFormat="1" ht="12.75">
      <c r="A65" s="28">
        <v>8</v>
      </c>
      <c r="B65" s="28" t="s">
        <v>32</v>
      </c>
      <c r="C65" s="18"/>
      <c r="D65" s="42"/>
      <c r="E65" s="18">
        <v>4</v>
      </c>
      <c r="F65" s="18">
        <v>0</v>
      </c>
      <c r="G65" s="18">
        <v>15</v>
      </c>
      <c r="H65" s="29">
        <v>0</v>
      </c>
      <c r="I65" s="29">
        <v>0</v>
      </c>
      <c r="J65" s="29">
        <v>0</v>
      </c>
      <c r="K65" s="29">
        <v>0</v>
      </c>
      <c r="L65" s="29">
        <v>15</v>
      </c>
      <c r="M65" s="29">
        <v>0</v>
      </c>
      <c r="N65" s="35"/>
    </row>
    <row r="66" spans="1:14" s="30" customFormat="1" ht="12.75">
      <c r="A66" s="89">
        <v>9</v>
      </c>
      <c r="B66" s="91" t="s">
        <v>21</v>
      </c>
      <c r="C66" s="88">
        <v>4</v>
      </c>
      <c r="D66" s="88" t="s">
        <v>147</v>
      </c>
      <c r="E66" s="88"/>
      <c r="F66" s="87">
        <v>5</v>
      </c>
      <c r="G66" s="88">
        <v>60</v>
      </c>
      <c r="H66" s="87">
        <v>0</v>
      </c>
      <c r="I66" s="87">
        <v>30</v>
      </c>
      <c r="J66" s="87">
        <v>0</v>
      </c>
      <c r="K66" s="87">
        <v>0</v>
      </c>
      <c r="L66" s="87">
        <v>30</v>
      </c>
      <c r="M66" s="87">
        <v>0</v>
      </c>
      <c r="N66" s="89" t="s">
        <v>180</v>
      </c>
    </row>
    <row r="67" spans="1:14" s="1" customFormat="1" ht="12.75">
      <c r="A67" s="3">
        <v>10</v>
      </c>
      <c r="B67" s="3" t="s">
        <v>53</v>
      </c>
      <c r="C67" s="2"/>
      <c r="D67" s="4">
        <v>3</v>
      </c>
      <c r="E67" s="2"/>
      <c r="F67" s="2">
        <v>1</v>
      </c>
      <c r="G67" s="2">
        <v>9</v>
      </c>
      <c r="H67" s="2">
        <v>9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"/>
    </row>
    <row r="68" spans="1:14" s="1" customFormat="1" ht="12.75">
      <c r="A68" s="3">
        <v>11</v>
      </c>
      <c r="B68" s="3" t="s">
        <v>56</v>
      </c>
      <c r="C68" s="2"/>
      <c r="D68" s="2">
        <v>4</v>
      </c>
      <c r="E68" s="2"/>
      <c r="F68" s="2">
        <v>1</v>
      </c>
      <c r="G68" s="2">
        <v>9</v>
      </c>
      <c r="H68" s="2">
        <v>0</v>
      </c>
      <c r="I68" s="2">
        <v>0</v>
      </c>
      <c r="J68" s="2">
        <v>0</v>
      </c>
      <c r="K68" s="2">
        <v>9</v>
      </c>
      <c r="L68" s="2">
        <v>0</v>
      </c>
      <c r="M68" s="2">
        <v>0</v>
      </c>
      <c r="N68" s="9"/>
    </row>
    <row r="69" spans="1:14" s="1" customFormat="1" ht="12.75">
      <c r="A69" s="3">
        <v>12</v>
      </c>
      <c r="B69" s="3" t="s">
        <v>59</v>
      </c>
      <c r="C69" s="2">
        <v>4</v>
      </c>
      <c r="D69" s="2">
        <v>4</v>
      </c>
      <c r="E69" s="2"/>
      <c r="F69" s="2">
        <v>2</v>
      </c>
      <c r="G69" s="2">
        <v>17</v>
      </c>
      <c r="H69" s="2">
        <v>0</v>
      </c>
      <c r="I69" s="2">
        <v>0</v>
      </c>
      <c r="J69" s="2">
        <v>0</v>
      </c>
      <c r="K69" s="2">
        <v>17</v>
      </c>
      <c r="L69" s="2">
        <v>0</v>
      </c>
      <c r="M69" s="2">
        <v>0</v>
      </c>
      <c r="N69" s="3"/>
    </row>
    <row r="70" spans="1:14" s="1" customFormat="1" ht="12.75">
      <c r="A70" s="3">
        <v>13</v>
      </c>
      <c r="B70" s="3" t="s">
        <v>77</v>
      </c>
      <c r="C70" s="4">
        <v>4</v>
      </c>
      <c r="D70" s="4">
        <v>4</v>
      </c>
      <c r="E70" s="4"/>
      <c r="F70" s="2">
        <v>2</v>
      </c>
      <c r="G70" s="4">
        <v>18</v>
      </c>
      <c r="H70" s="2">
        <v>0</v>
      </c>
      <c r="I70" s="2">
        <v>0</v>
      </c>
      <c r="J70" s="2">
        <v>0</v>
      </c>
      <c r="K70" s="2">
        <v>9</v>
      </c>
      <c r="L70" s="2">
        <v>9</v>
      </c>
      <c r="M70" s="2">
        <v>0</v>
      </c>
      <c r="N70" s="3"/>
    </row>
    <row r="71" spans="1:14" s="1" customFormat="1" ht="12.75">
      <c r="A71" s="3">
        <v>14</v>
      </c>
      <c r="B71" s="3" t="s">
        <v>57</v>
      </c>
      <c r="C71" s="2"/>
      <c r="D71" s="2">
        <v>4</v>
      </c>
      <c r="E71" s="2"/>
      <c r="F71" s="2">
        <v>1</v>
      </c>
      <c r="G71" s="2">
        <v>15</v>
      </c>
      <c r="H71" s="5">
        <v>0</v>
      </c>
      <c r="I71" s="5">
        <v>0</v>
      </c>
      <c r="J71" s="5">
        <v>0</v>
      </c>
      <c r="K71" s="5">
        <v>8</v>
      </c>
      <c r="L71" s="5">
        <v>7</v>
      </c>
      <c r="M71" s="5">
        <v>0</v>
      </c>
      <c r="N71" s="3"/>
    </row>
    <row r="72" spans="1:14" s="30" customFormat="1" ht="12.75">
      <c r="A72" s="28">
        <v>15</v>
      </c>
      <c r="B72" s="3" t="s">
        <v>84</v>
      </c>
      <c r="C72" s="18"/>
      <c r="D72" s="18">
        <v>3</v>
      </c>
      <c r="E72" s="18"/>
      <c r="F72" s="18">
        <v>2</v>
      </c>
      <c r="G72" s="18">
        <v>18</v>
      </c>
      <c r="H72" s="29">
        <v>9</v>
      </c>
      <c r="I72" s="29">
        <v>9</v>
      </c>
      <c r="J72" s="29">
        <v>0</v>
      </c>
      <c r="K72" s="29">
        <v>0</v>
      </c>
      <c r="L72" s="29">
        <v>0</v>
      </c>
      <c r="M72" s="29">
        <v>0</v>
      </c>
      <c r="N72" s="28"/>
    </row>
    <row r="73" spans="1:14" s="1" customFormat="1" ht="12.75">
      <c r="A73" s="3"/>
      <c r="B73" s="3"/>
      <c r="C73" s="2"/>
      <c r="D73" s="2"/>
      <c r="E73" s="2"/>
      <c r="F73" s="2"/>
      <c r="G73" s="2"/>
      <c r="H73" s="5"/>
      <c r="I73" s="5"/>
      <c r="J73" s="5"/>
      <c r="K73" s="5"/>
      <c r="L73" s="5"/>
      <c r="M73" s="5"/>
      <c r="N73" s="3"/>
    </row>
    <row r="74" spans="1:14" s="1" customFormat="1" ht="12.75">
      <c r="A74" s="3"/>
      <c r="B74" s="44" t="s">
        <v>85</v>
      </c>
      <c r="C74" s="2"/>
      <c r="D74" s="2"/>
      <c r="E74" s="2"/>
      <c r="F74" s="2"/>
      <c r="G74" s="2"/>
      <c r="H74" s="5"/>
      <c r="I74" s="5"/>
      <c r="J74" s="5"/>
      <c r="K74" s="5"/>
      <c r="L74" s="5"/>
      <c r="M74" s="5"/>
      <c r="N74" s="3"/>
    </row>
    <row r="75" spans="1:14" s="1" customFormat="1" ht="12.75">
      <c r="A75" s="3">
        <v>16</v>
      </c>
      <c r="B75" s="3" t="s">
        <v>96</v>
      </c>
      <c r="C75" s="2"/>
      <c r="D75" s="2">
        <v>4</v>
      </c>
      <c r="E75" s="2"/>
      <c r="F75" s="2">
        <v>1</v>
      </c>
      <c r="G75" s="2">
        <v>9</v>
      </c>
      <c r="H75" s="5">
        <v>0</v>
      </c>
      <c r="I75" s="5">
        <v>0</v>
      </c>
      <c r="J75" s="5">
        <v>0</v>
      </c>
      <c r="K75" s="5">
        <v>9</v>
      </c>
      <c r="L75" s="5">
        <v>0</v>
      </c>
      <c r="M75" s="5">
        <v>0</v>
      </c>
      <c r="N75" s="3"/>
    </row>
    <row r="76" spans="1:14" s="1" customFormat="1" ht="12.75">
      <c r="A76" s="3">
        <v>17</v>
      </c>
      <c r="B76" s="3" t="s">
        <v>97</v>
      </c>
      <c r="C76" s="2"/>
      <c r="D76" s="2">
        <v>3</v>
      </c>
      <c r="E76" s="2"/>
      <c r="F76" s="2">
        <v>3</v>
      </c>
      <c r="G76" s="2">
        <v>18</v>
      </c>
      <c r="H76" s="5">
        <v>9</v>
      </c>
      <c r="I76" s="5">
        <v>9</v>
      </c>
      <c r="J76" s="5">
        <v>0</v>
      </c>
      <c r="K76" s="5">
        <v>0</v>
      </c>
      <c r="L76" s="5">
        <v>0</v>
      </c>
      <c r="M76" s="5">
        <v>0</v>
      </c>
      <c r="N76" s="3"/>
    </row>
    <row r="77" spans="1:14" s="1" customFormat="1" ht="12.75">
      <c r="A77" s="28">
        <v>18</v>
      </c>
      <c r="B77" s="28" t="s">
        <v>98</v>
      </c>
      <c r="C77" s="18"/>
      <c r="D77" s="18">
        <v>3</v>
      </c>
      <c r="E77" s="18"/>
      <c r="F77" s="18">
        <v>3</v>
      </c>
      <c r="G77" s="7">
        <v>18</v>
      </c>
      <c r="H77" s="54">
        <v>9</v>
      </c>
      <c r="I77" s="54">
        <v>9</v>
      </c>
      <c r="J77" s="54">
        <v>0</v>
      </c>
      <c r="K77" s="54">
        <v>0</v>
      </c>
      <c r="L77" s="54">
        <v>0</v>
      </c>
      <c r="M77" s="54">
        <v>0</v>
      </c>
      <c r="N77" s="3"/>
    </row>
    <row r="78" spans="1:14" s="1" customFormat="1" ht="12.75">
      <c r="A78" s="28">
        <v>19</v>
      </c>
      <c r="B78" s="28" t="s">
        <v>99</v>
      </c>
      <c r="C78" s="18"/>
      <c r="D78" s="18">
        <v>3</v>
      </c>
      <c r="E78" s="18"/>
      <c r="F78" s="18">
        <v>2</v>
      </c>
      <c r="G78" s="7">
        <v>9</v>
      </c>
      <c r="H78" s="54">
        <v>0</v>
      </c>
      <c r="I78" s="54">
        <v>9</v>
      </c>
      <c r="J78" s="54">
        <v>0</v>
      </c>
      <c r="K78" s="54">
        <v>0</v>
      </c>
      <c r="L78" s="54">
        <v>0</v>
      </c>
      <c r="M78" s="54">
        <v>0</v>
      </c>
      <c r="N78" s="3"/>
    </row>
    <row r="79" spans="1:14" s="1" customFormat="1" ht="12.75">
      <c r="A79" s="3">
        <v>20</v>
      </c>
      <c r="B79" s="3" t="s">
        <v>100</v>
      </c>
      <c r="C79" s="2"/>
      <c r="D79" s="2">
        <v>4</v>
      </c>
      <c r="E79" s="2"/>
      <c r="F79" s="2">
        <v>2</v>
      </c>
      <c r="G79" s="2">
        <v>18</v>
      </c>
      <c r="H79" s="5">
        <v>0</v>
      </c>
      <c r="I79" s="5">
        <v>0</v>
      </c>
      <c r="J79" s="5">
        <v>0</v>
      </c>
      <c r="K79" s="5">
        <v>9</v>
      </c>
      <c r="L79" s="5">
        <v>0</v>
      </c>
      <c r="M79" s="5">
        <v>9</v>
      </c>
      <c r="N79" s="3"/>
    </row>
    <row r="80" spans="1:14" s="25" customFormat="1" ht="12.75">
      <c r="A80" s="3">
        <v>21</v>
      </c>
      <c r="B80" s="3" t="s">
        <v>101</v>
      </c>
      <c r="C80" s="2">
        <v>4</v>
      </c>
      <c r="D80" s="2"/>
      <c r="E80" s="2"/>
      <c r="F80" s="2">
        <v>2</v>
      </c>
      <c r="G80" s="2">
        <v>18</v>
      </c>
      <c r="H80" s="5">
        <v>0</v>
      </c>
      <c r="I80" s="5">
        <v>0</v>
      </c>
      <c r="J80" s="5">
        <v>0</v>
      </c>
      <c r="K80" s="5">
        <v>18</v>
      </c>
      <c r="L80" s="5">
        <v>0</v>
      </c>
      <c r="M80" s="5">
        <v>0</v>
      </c>
      <c r="N80" s="22"/>
    </row>
    <row r="81" spans="1:14" s="25" customFormat="1" ht="14.25" customHeight="1">
      <c r="A81" s="3">
        <v>22</v>
      </c>
      <c r="B81" s="3" t="s">
        <v>102</v>
      </c>
      <c r="C81" s="2"/>
      <c r="D81" s="2">
        <v>4</v>
      </c>
      <c r="E81" s="2"/>
      <c r="F81" s="2">
        <v>2</v>
      </c>
      <c r="G81" s="2">
        <v>18</v>
      </c>
      <c r="H81" s="5">
        <v>0</v>
      </c>
      <c r="I81" s="5">
        <v>0</v>
      </c>
      <c r="J81" s="5">
        <v>0</v>
      </c>
      <c r="K81" s="5">
        <v>9</v>
      </c>
      <c r="L81" s="5">
        <v>9</v>
      </c>
      <c r="M81" s="5">
        <v>0</v>
      </c>
      <c r="N81" s="22"/>
    </row>
    <row r="82" spans="1:14" s="1" customFormat="1" ht="12.75">
      <c r="A82" s="3">
        <v>23</v>
      </c>
      <c r="B82" s="3" t="s">
        <v>140</v>
      </c>
      <c r="C82" s="2"/>
      <c r="D82" s="2">
        <v>4</v>
      </c>
      <c r="E82" s="2"/>
      <c r="F82" s="2">
        <v>2</v>
      </c>
      <c r="G82" s="2">
        <v>18</v>
      </c>
      <c r="H82" s="5">
        <v>0</v>
      </c>
      <c r="I82" s="5">
        <v>0</v>
      </c>
      <c r="J82" s="5">
        <v>0</v>
      </c>
      <c r="K82" s="5">
        <v>9</v>
      </c>
      <c r="L82" s="5">
        <v>9</v>
      </c>
      <c r="M82" s="5">
        <v>0</v>
      </c>
      <c r="N82" s="3"/>
    </row>
    <row r="83" spans="1:14" s="1" customFormat="1" ht="12.75">
      <c r="A83" s="3">
        <v>24</v>
      </c>
      <c r="B83" s="3" t="s">
        <v>63</v>
      </c>
      <c r="C83" s="2"/>
      <c r="D83" s="2">
        <v>4</v>
      </c>
      <c r="E83" s="2"/>
      <c r="F83" s="2">
        <v>1</v>
      </c>
      <c r="G83" s="2">
        <v>9</v>
      </c>
      <c r="H83" s="5">
        <v>0</v>
      </c>
      <c r="I83" s="5">
        <v>0</v>
      </c>
      <c r="J83" s="5">
        <v>0</v>
      </c>
      <c r="K83" s="5">
        <v>9</v>
      </c>
      <c r="L83" s="5">
        <v>0</v>
      </c>
      <c r="M83" s="5">
        <v>0</v>
      </c>
      <c r="N83" s="3"/>
    </row>
    <row r="84" spans="1:14" s="14" customFormat="1" ht="12.75">
      <c r="A84" s="12"/>
      <c r="B84" s="12" t="s">
        <v>28</v>
      </c>
      <c r="C84" s="13">
        <f>COUNT(C58:C83)</f>
        <v>8</v>
      </c>
      <c r="D84" s="13"/>
      <c r="E84" s="12"/>
      <c r="F84" s="13">
        <f aca="true" t="shared" si="7" ref="F84:M84">SUM(F58:F83)</f>
        <v>60</v>
      </c>
      <c r="G84" s="13">
        <f t="shared" si="7"/>
        <v>496</v>
      </c>
      <c r="H84" s="13">
        <f t="shared" si="7"/>
        <v>96</v>
      </c>
      <c r="I84" s="13">
        <f t="shared" si="7"/>
        <v>111</v>
      </c>
      <c r="J84" s="13">
        <f t="shared" si="7"/>
        <v>15</v>
      </c>
      <c r="K84" s="13">
        <f t="shared" si="7"/>
        <v>146</v>
      </c>
      <c r="L84" s="13">
        <f t="shared" si="7"/>
        <v>99</v>
      </c>
      <c r="M84" s="13">
        <f t="shared" si="7"/>
        <v>29</v>
      </c>
      <c r="N84" s="12"/>
    </row>
    <row r="85" spans="2:14" s="1" customFormat="1" ht="12.75">
      <c r="B85" s="19" t="s">
        <v>76</v>
      </c>
      <c r="C85" s="20"/>
      <c r="D85" s="20"/>
      <c r="E85" s="20"/>
      <c r="F85" s="14"/>
      <c r="G85" s="101">
        <f>SUM(H84:J84)</f>
        <v>222</v>
      </c>
      <c r="H85" s="101"/>
      <c r="I85" s="101"/>
      <c r="J85" s="101">
        <f>SUM(K84:M84)</f>
        <v>274</v>
      </c>
      <c r="K85" s="101"/>
      <c r="L85" s="101"/>
      <c r="M85" s="11"/>
      <c r="N85" s="10"/>
    </row>
    <row r="86" ht="12.75">
      <c r="B86" t="s">
        <v>171</v>
      </c>
    </row>
    <row r="87" spans="1:14" ht="12.75">
      <c r="A87" s="1"/>
      <c r="B87" s="69" t="s">
        <v>70</v>
      </c>
      <c r="C87" s="20"/>
      <c r="D87" s="20"/>
      <c r="E87" s="20"/>
      <c r="F87" s="69">
        <f>SUM(F58:F83)</f>
        <v>60</v>
      </c>
      <c r="G87" s="70" t="s">
        <v>173</v>
      </c>
      <c r="H87" s="70" t="s">
        <v>174</v>
      </c>
      <c r="I87" s="68"/>
      <c r="J87" s="68"/>
      <c r="K87" s="68"/>
      <c r="L87" s="68"/>
      <c r="M87" s="11"/>
      <c r="N87" s="10"/>
    </row>
    <row r="88" spans="1:14" ht="12.75">
      <c r="A88" s="1"/>
      <c r="B88" s="71" t="s">
        <v>86</v>
      </c>
      <c r="C88" s="20"/>
      <c r="D88" s="20"/>
      <c r="E88" s="20"/>
      <c r="F88" s="72">
        <f>SUM(F58:F72)</f>
        <v>42</v>
      </c>
      <c r="G88" s="70">
        <f>+SUM(F58:F59)+F61+F67+F72</f>
        <v>20</v>
      </c>
      <c r="H88" s="70">
        <f>F88-G88</f>
        <v>22</v>
      </c>
      <c r="I88" s="68"/>
      <c r="J88" s="68"/>
      <c r="K88" s="68"/>
      <c r="L88" s="68"/>
      <c r="M88" s="11"/>
      <c r="N88" s="10"/>
    </row>
    <row r="89" spans="1:14" ht="12.75">
      <c r="A89" s="1"/>
      <c r="B89" s="71" t="s">
        <v>175</v>
      </c>
      <c r="C89" s="20"/>
      <c r="D89" s="20"/>
      <c r="E89" s="20"/>
      <c r="F89" s="72">
        <f>SUM(F75:F83)</f>
        <v>18</v>
      </c>
      <c r="G89" s="70">
        <f>+SUM(F76:F78)</f>
        <v>8</v>
      </c>
      <c r="H89" s="70">
        <f>F89-G89</f>
        <v>10</v>
      </c>
      <c r="I89" s="68"/>
      <c r="J89" s="68"/>
      <c r="K89" s="68"/>
      <c r="L89" s="68"/>
      <c r="M89" s="11"/>
      <c r="N89" s="10"/>
    </row>
    <row r="90" spans="1:14" ht="12.75">
      <c r="A90" s="1"/>
      <c r="B90" s="71"/>
      <c r="C90" s="20"/>
      <c r="D90" s="20"/>
      <c r="E90" s="20"/>
      <c r="F90" s="14"/>
      <c r="G90" s="69">
        <f>SUM(G88:G89)</f>
        <v>28</v>
      </c>
      <c r="H90" s="69">
        <f>SUM(H88:H89)</f>
        <v>32</v>
      </c>
      <c r="I90" s="68"/>
      <c r="J90" s="68"/>
      <c r="K90" s="68"/>
      <c r="L90" s="68"/>
      <c r="M90" s="11"/>
      <c r="N90" s="10"/>
    </row>
    <row r="91" spans="2:5" ht="12.75">
      <c r="B91" s="102" t="s">
        <v>79</v>
      </c>
      <c r="C91" s="103"/>
      <c r="D91" s="103"/>
      <c r="E91" s="103"/>
    </row>
    <row r="92" spans="2:13" s="40" customFormat="1" ht="12.75">
      <c r="B92" s="40" t="s">
        <v>80</v>
      </c>
      <c r="F92" s="40">
        <f>SUM(F58:F60)</f>
        <v>17</v>
      </c>
      <c r="G92" s="40">
        <f>SUM(G58:G60)</f>
        <v>120</v>
      </c>
      <c r="H92" s="40">
        <f aca="true" t="shared" si="8" ref="H92:M92">SUM(H58:H60)</f>
        <v>45</v>
      </c>
      <c r="I92" s="40">
        <f t="shared" si="8"/>
        <v>30</v>
      </c>
      <c r="J92" s="40">
        <f t="shared" si="8"/>
        <v>15</v>
      </c>
      <c r="K92" s="40">
        <f t="shared" si="8"/>
        <v>15</v>
      </c>
      <c r="L92" s="40">
        <f t="shared" si="8"/>
        <v>15</v>
      </c>
      <c r="M92" s="40">
        <f t="shared" si="8"/>
        <v>0</v>
      </c>
    </row>
    <row r="93" spans="2:13" s="26" customFormat="1" ht="12.75">
      <c r="B93" s="26" t="s">
        <v>81</v>
      </c>
      <c r="F93" s="53">
        <f>SUM(F61:F63)</f>
        <v>10</v>
      </c>
      <c r="G93" s="26">
        <f>SUM(G61:G63)</f>
        <v>80</v>
      </c>
      <c r="H93" s="26">
        <f aca="true" t="shared" si="9" ref="H93:M93">SUM(H61:H63)</f>
        <v>15</v>
      </c>
      <c r="I93" s="26">
        <f t="shared" si="9"/>
        <v>15</v>
      </c>
      <c r="J93" s="26">
        <f t="shared" si="9"/>
        <v>0</v>
      </c>
      <c r="K93" s="26">
        <f t="shared" si="9"/>
        <v>25</v>
      </c>
      <c r="L93" s="26">
        <f t="shared" si="9"/>
        <v>5</v>
      </c>
      <c r="M93" s="26">
        <f t="shared" si="9"/>
        <v>20</v>
      </c>
    </row>
    <row r="94" spans="2:13" s="41" customFormat="1" ht="12.75">
      <c r="B94" s="41" t="s">
        <v>33</v>
      </c>
      <c r="F94" s="52">
        <f>SUM(F64:F64)</f>
        <v>1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</row>
    <row r="95" spans="1:13" s="41" customFormat="1" ht="12.75">
      <c r="A95" s="52"/>
      <c r="B95" s="52" t="s">
        <v>141</v>
      </c>
      <c r="C95" s="52"/>
      <c r="D95" s="52"/>
      <c r="E95" s="52"/>
      <c r="F95" s="52">
        <f>SUM(F66:F66)</f>
        <v>5</v>
      </c>
      <c r="G95" s="52">
        <f>SUM(G66:G66)</f>
        <v>60</v>
      </c>
      <c r="H95" s="52">
        <f aca="true" t="shared" si="10" ref="H95:M95">SUM(H66:H66)</f>
        <v>0</v>
      </c>
      <c r="I95" s="52">
        <f t="shared" si="10"/>
        <v>30</v>
      </c>
      <c r="J95" s="52">
        <f t="shared" si="10"/>
        <v>0</v>
      </c>
      <c r="K95" s="52">
        <f t="shared" si="10"/>
        <v>0</v>
      </c>
      <c r="L95" s="52">
        <f t="shared" si="10"/>
        <v>30</v>
      </c>
      <c r="M95" s="52">
        <f t="shared" si="10"/>
        <v>0</v>
      </c>
    </row>
    <row r="96" spans="2:13" ht="12.75">
      <c r="B96" s="46" t="s">
        <v>83</v>
      </c>
      <c r="F96">
        <f>SUM(F92:F95)</f>
        <v>33</v>
      </c>
      <c r="G96">
        <f aca="true" t="shared" si="11" ref="G96:M96">SUM(G92:G95)</f>
        <v>260</v>
      </c>
      <c r="H96">
        <f t="shared" si="11"/>
        <v>60</v>
      </c>
      <c r="I96">
        <f t="shared" si="11"/>
        <v>75</v>
      </c>
      <c r="J96">
        <f t="shared" si="11"/>
        <v>15</v>
      </c>
      <c r="K96">
        <f t="shared" si="11"/>
        <v>40</v>
      </c>
      <c r="L96">
        <f t="shared" si="11"/>
        <v>50</v>
      </c>
      <c r="M96">
        <f t="shared" si="11"/>
        <v>20</v>
      </c>
    </row>
    <row r="97" spans="1:4" ht="12.75">
      <c r="A97" s="1"/>
      <c r="B97" s="19" t="s">
        <v>158</v>
      </c>
      <c r="C97" s="20"/>
      <c r="D97" s="20"/>
    </row>
    <row r="98" spans="1:4" ht="12.75">
      <c r="A98" s="1">
        <v>1</v>
      </c>
      <c r="B98" s="66" t="s">
        <v>155</v>
      </c>
      <c r="C98" s="67"/>
      <c r="D98" s="67"/>
    </row>
    <row r="99" spans="1:4" ht="12.75">
      <c r="A99" s="1">
        <v>2</v>
      </c>
      <c r="B99" s="66" t="s">
        <v>156</v>
      </c>
      <c r="C99" s="67"/>
      <c r="D99" s="67"/>
    </row>
    <row r="100" spans="1:4" ht="12.75">
      <c r="A100" s="1">
        <v>3</v>
      </c>
      <c r="B100" s="66" t="s">
        <v>157</v>
      </c>
      <c r="C100" s="67"/>
      <c r="D100" s="67"/>
    </row>
    <row r="101" ht="12.75">
      <c r="B101" s="19" t="s">
        <v>172</v>
      </c>
    </row>
    <row r="103" spans="2:13" ht="12.75">
      <c r="B103" s="16" t="s">
        <v>0</v>
      </c>
      <c r="D103" s="16"/>
      <c r="E103" s="21" t="s">
        <v>42</v>
      </c>
      <c r="F103" s="21" t="s">
        <v>1</v>
      </c>
      <c r="G103" s="21"/>
      <c r="H103" s="16"/>
      <c r="I103" s="16"/>
      <c r="J103" s="16"/>
      <c r="K103" s="16"/>
      <c r="L103" s="16"/>
      <c r="M103" s="16"/>
    </row>
    <row r="104" spans="2:13" ht="12.75">
      <c r="B104" t="s">
        <v>2</v>
      </c>
      <c r="D104" s="17"/>
      <c r="E104" s="60">
        <f>G104/G107</f>
        <v>0.45544554455445546</v>
      </c>
      <c r="F104" s="21" t="s">
        <v>43</v>
      </c>
      <c r="G104" s="21">
        <f>H140+K140</f>
        <v>230</v>
      </c>
      <c r="H104" s="16"/>
      <c r="I104" s="16"/>
      <c r="J104" s="16"/>
      <c r="K104" s="16"/>
      <c r="L104" s="16"/>
      <c r="M104" s="16"/>
    </row>
    <row r="105" spans="2:13" ht="12.75">
      <c r="B105" t="s">
        <v>71</v>
      </c>
      <c r="D105" s="17"/>
      <c r="E105" s="60">
        <f>G105/G107</f>
        <v>0.3940594059405941</v>
      </c>
      <c r="F105" s="21" t="s">
        <v>44</v>
      </c>
      <c r="G105" s="21">
        <f>I140+L140</f>
        <v>199</v>
      </c>
      <c r="H105" s="16"/>
      <c r="I105" s="16"/>
      <c r="J105" s="16"/>
      <c r="K105" s="16"/>
      <c r="L105" s="16"/>
      <c r="M105" s="16"/>
    </row>
    <row r="106" spans="2:13" ht="12.75">
      <c r="B106" t="s">
        <v>35</v>
      </c>
      <c r="D106" s="17"/>
      <c r="E106" s="60">
        <f>G106/G107</f>
        <v>0.1504950495049505</v>
      </c>
      <c r="F106" s="21" t="s">
        <v>45</v>
      </c>
      <c r="G106" s="21">
        <f>J140+M140</f>
        <v>76</v>
      </c>
      <c r="H106" s="16"/>
      <c r="I106" s="16"/>
      <c r="J106" s="16"/>
      <c r="K106" s="16"/>
      <c r="L106" s="16"/>
      <c r="M106" s="16"/>
    </row>
    <row r="107" spans="2:13" ht="12.75">
      <c r="B107" t="s">
        <v>47</v>
      </c>
      <c r="D107" s="16"/>
      <c r="E107" s="60">
        <f>SUM(E104:E106)</f>
        <v>1</v>
      </c>
      <c r="F107" s="21" t="s">
        <v>4</v>
      </c>
      <c r="G107" s="21">
        <f>SUM(G104:G106)</f>
        <v>505</v>
      </c>
      <c r="H107" s="16"/>
      <c r="I107" s="16"/>
      <c r="J107" s="16"/>
      <c r="K107" s="16"/>
      <c r="L107" s="16"/>
      <c r="M107" s="16"/>
    </row>
    <row r="108" ht="12.75">
      <c r="B108" t="s">
        <v>58</v>
      </c>
    </row>
    <row r="109" spans="1:14" ht="12.75" customHeight="1">
      <c r="A109" s="92" t="s">
        <v>36</v>
      </c>
      <c r="B109" s="94" t="s">
        <v>5</v>
      </c>
      <c r="C109" s="93" t="s">
        <v>6</v>
      </c>
      <c r="D109" s="109"/>
      <c r="E109" s="110"/>
      <c r="F109" s="73" t="s">
        <v>7</v>
      </c>
      <c r="G109" s="93" t="s">
        <v>8</v>
      </c>
      <c r="H109" s="109"/>
      <c r="I109" s="109"/>
      <c r="J109" s="109"/>
      <c r="K109" s="109"/>
      <c r="L109" s="109"/>
      <c r="M109" s="110"/>
      <c r="N109" s="95" t="s">
        <v>9</v>
      </c>
    </row>
    <row r="110" spans="1:14" s="1" customFormat="1" ht="12.75">
      <c r="A110" s="92"/>
      <c r="B110" s="107"/>
      <c r="C110" s="74" t="s">
        <v>10</v>
      </c>
      <c r="D110" s="74" t="s">
        <v>11</v>
      </c>
      <c r="E110" s="75" t="s">
        <v>12</v>
      </c>
      <c r="F110" s="104" t="s">
        <v>70</v>
      </c>
      <c r="G110" s="75" t="s">
        <v>4</v>
      </c>
      <c r="H110" s="99" t="s">
        <v>152</v>
      </c>
      <c r="I110" s="100"/>
      <c r="J110" s="98"/>
      <c r="K110" s="99" t="s">
        <v>153</v>
      </c>
      <c r="L110" s="100"/>
      <c r="M110" s="98"/>
      <c r="N110" s="96"/>
    </row>
    <row r="111" spans="1:14" s="1" customFormat="1" ht="12.75">
      <c r="A111" s="92"/>
      <c r="B111" s="108"/>
      <c r="C111" s="77"/>
      <c r="D111" s="77" t="s">
        <v>15</v>
      </c>
      <c r="E111" s="78" t="s">
        <v>16</v>
      </c>
      <c r="F111" s="105"/>
      <c r="G111" s="78" t="s">
        <v>17</v>
      </c>
      <c r="H111" s="76" t="s">
        <v>18</v>
      </c>
      <c r="I111" s="79" t="s">
        <v>19</v>
      </c>
      <c r="J111" s="79" t="s">
        <v>20</v>
      </c>
      <c r="K111" s="79" t="s">
        <v>18</v>
      </c>
      <c r="L111" s="79" t="s">
        <v>19</v>
      </c>
      <c r="M111" s="79" t="s">
        <v>20</v>
      </c>
      <c r="N111" s="97"/>
    </row>
    <row r="112" spans="1:14" s="25" customFormat="1" ht="12.75">
      <c r="A112" s="22">
        <f>A111+1</f>
        <v>1</v>
      </c>
      <c r="B112" s="45" t="s">
        <v>60</v>
      </c>
      <c r="C112" s="43">
        <v>5</v>
      </c>
      <c r="D112" s="43">
        <v>5</v>
      </c>
      <c r="E112" s="43"/>
      <c r="F112" s="23">
        <v>3</v>
      </c>
      <c r="G112" s="43">
        <v>30</v>
      </c>
      <c r="H112" s="23">
        <v>15</v>
      </c>
      <c r="I112" s="23">
        <v>15</v>
      </c>
      <c r="J112" s="23">
        <v>0</v>
      </c>
      <c r="K112" s="23">
        <v>0</v>
      </c>
      <c r="L112" s="23">
        <v>0</v>
      </c>
      <c r="M112" s="23">
        <v>0</v>
      </c>
      <c r="N112" s="22"/>
    </row>
    <row r="113" spans="1:14" s="25" customFormat="1" ht="12.75">
      <c r="A113" s="22">
        <v>2</v>
      </c>
      <c r="B113" s="22" t="s">
        <v>64</v>
      </c>
      <c r="C113" s="43">
        <v>5</v>
      </c>
      <c r="D113" s="43">
        <v>5</v>
      </c>
      <c r="E113" s="43"/>
      <c r="F113" s="23">
        <v>3</v>
      </c>
      <c r="G113" s="43">
        <v>30</v>
      </c>
      <c r="H113" s="23">
        <v>15</v>
      </c>
      <c r="I113" s="23">
        <v>15</v>
      </c>
      <c r="J113" s="23">
        <v>0</v>
      </c>
      <c r="K113" s="23">
        <v>0</v>
      </c>
      <c r="L113" s="23">
        <v>0</v>
      </c>
      <c r="M113" s="23">
        <v>0</v>
      </c>
      <c r="N113" s="22"/>
    </row>
    <row r="114" spans="1:14" s="25" customFormat="1" ht="12.75">
      <c r="A114" s="22">
        <v>3</v>
      </c>
      <c r="B114" s="22" t="s">
        <v>65</v>
      </c>
      <c r="C114" s="23"/>
      <c r="D114" s="43">
        <v>5</v>
      </c>
      <c r="E114" s="23"/>
      <c r="F114" s="23">
        <v>3</v>
      </c>
      <c r="G114" s="23">
        <v>30</v>
      </c>
      <c r="H114" s="23">
        <v>15</v>
      </c>
      <c r="I114" s="23">
        <v>15</v>
      </c>
      <c r="J114" s="23">
        <v>0</v>
      </c>
      <c r="K114" s="23">
        <v>0</v>
      </c>
      <c r="L114" s="23">
        <v>0</v>
      </c>
      <c r="M114" s="23">
        <v>0</v>
      </c>
      <c r="N114" s="22"/>
    </row>
    <row r="115" spans="1:14" s="25" customFormat="1" ht="12.75">
      <c r="A115" s="22">
        <v>4</v>
      </c>
      <c r="B115" s="22" t="s">
        <v>66</v>
      </c>
      <c r="C115" s="23"/>
      <c r="D115" s="23">
        <v>6</v>
      </c>
      <c r="E115" s="23"/>
      <c r="F115" s="23">
        <v>3</v>
      </c>
      <c r="G115" s="23">
        <v>30</v>
      </c>
      <c r="H115" s="23">
        <v>0</v>
      </c>
      <c r="I115" s="23">
        <v>0</v>
      </c>
      <c r="J115" s="23">
        <v>0</v>
      </c>
      <c r="K115" s="23">
        <v>15</v>
      </c>
      <c r="L115" s="23">
        <v>15</v>
      </c>
      <c r="M115" s="23">
        <v>0</v>
      </c>
      <c r="N115" s="22"/>
    </row>
    <row r="116" spans="1:14" s="25" customFormat="1" ht="12.75">
      <c r="A116" s="22">
        <v>5</v>
      </c>
      <c r="B116" s="22" t="s">
        <v>40</v>
      </c>
      <c r="C116" s="23"/>
      <c r="D116" s="23">
        <v>6</v>
      </c>
      <c r="E116" s="23"/>
      <c r="F116" s="23">
        <v>3</v>
      </c>
      <c r="G116" s="23">
        <v>30</v>
      </c>
      <c r="H116" s="23">
        <v>0</v>
      </c>
      <c r="I116" s="23">
        <v>0</v>
      </c>
      <c r="J116" s="23">
        <v>0</v>
      </c>
      <c r="K116" s="23">
        <v>15</v>
      </c>
      <c r="L116" s="23">
        <v>7</v>
      </c>
      <c r="M116" s="23">
        <v>8</v>
      </c>
      <c r="N116" s="22"/>
    </row>
    <row r="117" spans="1:14" s="25" customFormat="1" ht="12.75">
      <c r="A117" s="22">
        <v>6</v>
      </c>
      <c r="B117" s="22" t="s">
        <v>185</v>
      </c>
      <c r="C117" s="23"/>
      <c r="D117" s="23">
        <v>6</v>
      </c>
      <c r="E117" s="23"/>
      <c r="F117" s="23">
        <v>4</v>
      </c>
      <c r="G117" s="23">
        <v>40</v>
      </c>
      <c r="H117" s="24">
        <v>0</v>
      </c>
      <c r="I117" s="24">
        <v>0</v>
      </c>
      <c r="J117" s="24">
        <v>0</v>
      </c>
      <c r="K117" s="24">
        <v>10</v>
      </c>
      <c r="L117" s="24">
        <v>5</v>
      </c>
      <c r="M117" s="24">
        <v>25</v>
      </c>
      <c r="N117" s="22"/>
    </row>
    <row r="118" spans="1:14" s="1" customFormat="1" ht="12.75">
      <c r="A118" s="3">
        <v>7</v>
      </c>
      <c r="B118" s="3" t="s">
        <v>37</v>
      </c>
      <c r="C118" s="4"/>
      <c r="D118" s="4">
        <v>5</v>
      </c>
      <c r="E118" s="4"/>
      <c r="F118" s="2">
        <v>2</v>
      </c>
      <c r="G118" s="4">
        <v>16</v>
      </c>
      <c r="H118" s="2">
        <v>6</v>
      </c>
      <c r="I118" s="2">
        <v>0</v>
      </c>
      <c r="J118" s="2">
        <v>10</v>
      </c>
      <c r="K118" s="2">
        <v>0</v>
      </c>
      <c r="L118" s="2">
        <v>0</v>
      </c>
      <c r="M118" s="2">
        <v>0</v>
      </c>
      <c r="N118" s="3"/>
    </row>
    <row r="119" spans="1:14" s="1" customFormat="1" ht="12.75">
      <c r="A119" s="3">
        <v>8</v>
      </c>
      <c r="B119" s="3" t="s">
        <v>78</v>
      </c>
      <c r="C119" s="2"/>
      <c r="D119" s="4">
        <v>5</v>
      </c>
      <c r="E119" s="2"/>
      <c r="F119" s="2">
        <v>1</v>
      </c>
      <c r="G119" s="2">
        <v>8</v>
      </c>
      <c r="H119" s="2">
        <v>0</v>
      </c>
      <c r="I119" s="2">
        <v>8</v>
      </c>
      <c r="J119" s="2">
        <v>0</v>
      </c>
      <c r="K119" s="2">
        <v>0</v>
      </c>
      <c r="L119" s="2">
        <v>0</v>
      </c>
      <c r="M119" s="2">
        <v>0</v>
      </c>
      <c r="N119" s="3"/>
    </row>
    <row r="120" spans="1:14" s="1" customFormat="1" ht="12.75">
      <c r="A120" s="3">
        <v>9</v>
      </c>
      <c r="B120" s="3" t="s">
        <v>74</v>
      </c>
      <c r="C120" s="2"/>
      <c r="D120" s="2">
        <v>5</v>
      </c>
      <c r="E120" s="2"/>
      <c r="F120" s="2">
        <v>1</v>
      </c>
      <c r="G120" s="2">
        <v>8</v>
      </c>
      <c r="H120" s="5">
        <v>8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3"/>
    </row>
    <row r="121" spans="1:14" s="1" customFormat="1" ht="12.75">
      <c r="A121" s="3">
        <f>A120+1</f>
        <v>10</v>
      </c>
      <c r="B121" s="3" t="s">
        <v>75</v>
      </c>
      <c r="C121" s="2"/>
      <c r="D121" s="4">
        <v>5</v>
      </c>
      <c r="E121" s="2"/>
      <c r="F121" s="2">
        <v>1</v>
      </c>
      <c r="G121" s="2">
        <v>15</v>
      </c>
      <c r="H121" s="2">
        <v>8</v>
      </c>
      <c r="I121" s="2">
        <v>7</v>
      </c>
      <c r="J121" s="2">
        <v>0</v>
      </c>
      <c r="K121" s="2">
        <v>0</v>
      </c>
      <c r="L121" s="2">
        <v>0</v>
      </c>
      <c r="M121" s="2">
        <v>0</v>
      </c>
      <c r="N121" s="3"/>
    </row>
    <row r="122" spans="1:14" s="1" customFormat="1" ht="12.75">
      <c r="A122" s="3">
        <f>A121+1</f>
        <v>11</v>
      </c>
      <c r="B122" s="6" t="s">
        <v>32</v>
      </c>
      <c r="C122" s="7"/>
      <c r="D122" s="8"/>
      <c r="E122" s="7">
        <v>5.6</v>
      </c>
      <c r="F122" s="2">
        <v>10</v>
      </c>
      <c r="G122" s="2">
        <v>30</v>
      </c>
      <c r="H122" s="2">
        <v>0</v>
      </c>
      <c r="I122" s="2">
        <v>15</v>
      </c>
      <c r="J122" s="2">
        <v>0</v>
      </c>
      <c r="K122" s="2">
        <v>0</v>
      </c>
      <c r="L122" s="2">
        <v>15</v>
      </c>
      <c r="M122" s="2">
        <v>0</v>
      </c>
      <c r="N122" s="3" t="s">
        <v>181</v>
      </c>
    </row>
    <row r="123" spans="1:14" s="1" customFormat="1" ht="12.75">
      <c r="A123" s="3">
        <f>A122+1</f>
        <v>12</v>
      </c>
      <c r="B123" s="6" t="s">
        <v>61</v>
      </c>
      <c r="C123" s="7"/>
      <c r="D123" s="8">
        <v>5</v>
      </c>
      <c r="E123" s="7"/>
      <c r="F123" s="2">
        <v>1</v>
      </c>
      <c r="G123" s="2">
        <v>9</v>
      </c>
      <c r="H123" s="2">
        <v>9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ht="12.75">
      <c r="A124" s="3">
        <f>A123+1</f>
        <v>13</v>
      </c>
      <c r="B124" s="6" t="s">
        <v>62</v>
      </c>
      <c r="C124" s="7">
        <v>5</v>
      </c>
      <c r="D124" s="8">
        <v>5</v>
      </c>
      <c r="E124" s="7"/>
      <c r="F124" s="7">
        <v>1</v>
      </c>
      <c r="G124" s="7">
        <v>17</v>
      </c>
      <c r="H124" s="5">
        <v>11</v>
      </c>
      <c r="I124" s="5">
        <v>6</v>
      </c>
      <c r="J124" s="5">
        <v>0</v>
      </c>
      <c r="K124" s="5">
        <v>0</v>
      </c>
      <c r="L124" s="5">
        <v>0</v>
      </c>
      <c r="M124" s="5">
        <v>0</v>
      </c>
      <c r="N124" s="6"/>
    </row>
    <row r="125" spans="1:14" s="1" customFormat="1" ht="12.75">
      <c r="A125" s="3">
        <f>A124+1</f>
        <v>14</v>
      </c>
      <c r="B125" s="3" t="s">
        <v>73</v>
      </c>
      <c r="C125" s="2"/>
      <c r="D125" s="4">
        <v>5</v>
      </c>
      <c r="E125" s="2"/>
      <c r="F125" s="2">
        <v>2</v>
      </c>
      <c r="G125" s="2">
        <v>18</v>
      </c>
      <c r="H125" s="2">
        <v>6</v>
      </c>
      <c r="I125" s="2">
        <v>6</v>
      </c>
      <c r="J125" s="2">
        <v>6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15</v>
      </c>
      <c r="B126" s="3" t="s">
        <v>67</v>
      </c>
      <c r="C126" s="2">
        <v>6</v>
      </c>
      <c r="D126" s="2">
        <v>6</v>
      </c>
      <c r="E126" s="2"/>
      <c r="F126" s="2">
        <v>1</v>
      </c>
      <c r="G126" s="2">
        <v>15</v>
      </c>
      <c r="H126" s="2">
        <v>0</v>
      </c>
      <c r="I126" s="2">
        <v>0</v>
      </c>
      <c r="J126" s="2">
        <v>0</v>
      </c>
      <c r="K126" s="2">
        <v>8</v>
      </c>
      <c r="L126" s="2">
        <v>7</v>
      </c>
      <c r="M126" s="2">
        <v>0</v>
      </c>
      <c r="N126" s="3"/>
    </row>
    <row r="127" spans="1:14" s="1" customFormat="1" ht="12.75">
      <c r="A127" s="3">
        <v>16</v>
      </c>
      <c r="B127" s="3" t="s">
        <v>38</v>
      </c>
      <c r="C127" s="2">
        <v>6</v>
      </c>
      <c r="D127" s="2">
        <v>6</v>
      </c>
      <c r="E127" s="2"/>
      <c r="F127" s="2">
        <v>1</v>
      </c>
      <c r="G127" s="2">
        <v>18</v>
      </c>
      <c r="H127" s="2">
        <v>0</v>
      </c>
      <c r="I127" s="2">
        <v>0</v>
      </c>
      <c r="J127" s="2">
        <v>0</v>
      </c>
      <c r="K127" s="2">
        <v>9</v>
      </c>
      <c r="L127" s="2">
        <v>9</v>
      </c>
      <c r="M127" s="2">
        <v>0</v>
      </c>
      <c r="N127" s="9"/>
    </row>
    <row r="128" spans="1:14" s="1" customFormat="1" ht="12.75">
      <c r="A128" s="3">
        <v>17</v>
      </c>
      <c r="B128" s="3" t="s">
        <v>68</v>
      </c>
      <c r="C128" s="4"/>
      <c r="D128" s="4">
        <v>6</v>
      </c>
      <c r="E128" s="4"/>
      <c r="F128" s="2">
        <v>1</v>
      </c>
      <c r="G128" s="4">
        <v>9</v>
      </c>
      <c r="H128" s="2">
        <v>0</v>
      </c>
      <c r="I128" s="2">
        <v>0</v>
      </c>
      <c r="J128" s="2">
        <v>0</v>
      </c>
      <c r="K128" s="2">
        <v>9</v>
      </c>
      <c r="L128" s="2">
        <v>0</v>
      </c>
      <c r="M128" s="2">
        <v>0</v>
      </c>
      <c r="N128" s="3"/>
    </row>
    <row r="129" spans="1:14" s="1" customFormat="1" ht="12.75">
      <c r="A129" s="3">
        <v>18</v>
      </c>
      <c r="B129" s="3" t="s">
        <v>69</v>
      </c>
      <c r="C129" s="2">
        <v>6</v>
      </c>
      <c r="D129" s="2"/>
      <c r="E129" s="2"/>
      <c r="F129" s="2">
        <v>1</v>
      </c>
      <c r="G129" s="2">
        <v>9</v>
      </c>
      <c r="H129" s="5">
        <v>0</v>
      </c>
      <c r="I129" s="5">
        <v>0</v>
      </c>
      <c r="J129" s="5">
        <v>0</v>
      </c>
      <c r="K129" s="5">
        <v>9</v>
      </c>
      <c r="L129" s="5">
        <v>0</v>
      </c>
      <c r="M129" s="5">
        <v>0</v>
      </c>
      <c r="N129" s="3"/>
    </row>
    <row r="130" spans="1:14" s="1" customFormat="1" ht="12.75">
      <c r="A130" s="3">
        <v>19</v>
      </c>
      <c r="B130" s="3" t="s">
        <v>63</v>
      </c>
      <c r="C130" s="2"/>
      <c r="D130" s="2">
        <v>6</v>
      </c>
      <c r="E130" s="2"/>
      <c r="F130" s="2">
        <v>1</v>
      </c>
      <c r="G130" s="2">
        <v>8</v>
      </c>
      <c r="H130" s="2">
        <v>0</v>
      </c>
      <c r="I130" s="2">
        <v>0</v>
      </c>
      <c r="J130" s="2">
        <v>0</v>
      </c>
      <c r="K130" s="2">
        <v>8</v>
      </c>
      <c r="L130" s="2">
        <v>0</v>
      </c>
      <c r="M130" s="2">
        <v>0</v>
      </c>
      <c r="N130" s="3"/>
    </row>
    <row r="131" spans="1:14" s="1" customFormat="1" ht="12.75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</row>
    <row r="132" spans="1:14" s="1" customFormat="1" ht="12.75">
      <c r="A132" s="3"/>
      <c r="B132" s="44" t="s">
        <v>85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</row>
    <row r="133" spans="1:14" s="1" customFormat="1" ht="12.75">
      <c r="A133" s="3">
        <v>20</v>
      </c>
      <c r="B133" s="3" t="s">
        <v>103</v>
      </c>
      <c r="C133" s="2"/>
      <c r="D133" s="2">
        <v>5</v>
      </c>
      <c r="E133" s="2"/>
      <c r="F133" s="2">
        <v>2</v>
      </c>
      <c r="G133" s="2">
        <v>18</v>
      </c>
      <c r="H133" s="2">
        <v>9</v>
      </c>
      <c r="I133" s="2">
        <v>9</v>
      </c>
      <c r="J133" s="2">
        <v>0</v>
      </c>
      <c r="K133" s="2">
        <v>0</v>
      </c>
      <c r="L133" s="2">
        <v>0</v>
      </c>
      <c r="M133" s="2">
        <v>0</v>
      </c>
      <c r="N133" s="3"/>
    </row>
    <row r="134" spans="1:14" s="1" customFormat="1" ht="12.75">
      <c r="A134" s="3">
        <v>21</v>
      </c>
      <c r="B134" s="3" t="s">
        <v>104</v>
      </c>
      <c r="C134" s="2">
        <v>5</v>
      </c>
      <c r="D134" s="2">
        <v>5</v>
      </c>
      <c r="E134" s="2"/>
      <c r="F134" s="2">
        <v>4</v>
      </c>
      <c r="G134" s="2">
        <v>27</v>
      </c>
      <c r="H134" s="2">
        <v>9</v>
      </c>
      <c r="I134" s="2">
        <v>9</v>
      </c>
      <c r="J134" s="2">
        <v>9</v>
      </c>
      <c r="K134" s="2">
        <v>0</v>
      </c>
      <c r="L134" s="2">
        <v>0</v>
      </c>
      <c r="M134" s="2">
        <v>0</v>
      </c>
      <c r="N134" s="3"/>
    </row>
    <row r="135" spans="1:14" s="1" customFormat="1" ht="12.75">
      <c r="A135" s="3">
        <v>22</v>
      </c>
      <c r="B135" s="3" t="s">
        <v>105</v>
      </c>
      <c r="C135" s="2"/>
      <c r="D135" s="2">
        <v>5</v>
      </c>
      <c r="E135" s="2"/>
      <c r="F135" s="2">
        <v>2</v>
      </c>
      <c r="G135" s="2">
        <v>18</v>
      </c>
      <c r="H135" s="2">
        <v>9</v>
      </c>
      <c r="I135" s="2">
        <v>0</v>
      </c>
      <c r="J135" s="2">
        <v>9</v>
      </c>
      <c r="K135" s="2">
        <v>0</v>
      </c>
      <c r="L135" s="2">
        <v>0</v>
      </c>
      <c r="M135" s="2">
        <v>0</v>
      </c>
      <c r="N135" s="3"/>
    </row>
    <row r="136" spans="1:14" s="1" customFormat="1" ht="12.75">
      <c r="A136" s="3">
        <v>23</v>
      </c>
      <c r="B136" s="3" t="s">
        <v>106</v>
      </c>
      <c r="C136" s="2"/>
      <c r="D136" s="2">
        <v>5</v>
      </c>
      <c r="E136" s="2"/>
      <c r="F136" s="2">
        <v>3</v>
      </c>
      <c r="G136" s="2">
        <v>27</v>
      </c>
      <c r="H136" s="2">
        <v>0</v>
      </c>
      <c r="I136" s="2">
        <v>18</v>
      </c>
      <c r="J136" s="2">
        <v>9</v>
      </c>
      <c r="K136" s="2">
        <v>0</v>
      </c>
      <c r="L136" s="2">
        <v>0</v>
      </c>
      <c r="M136" s="2">
        <v>0</v>
      </c>
      <c r="N136" s="3"/>
    </row>
    <row r="137" spans="1:14" s="1" customFormat="1" ht="12.75">
      <c r="A137" s="3">
        <v>24</v>
      </c>
      <c r="B137" s="3" t="s">
        <v>107</v>
      </c>
      <c r="C137" s="2"/>
      <c r="D137" s="2">
        <v>6</v>
      </c>
      <c r="E137" s="2"/>
      <c r="F137" s="2">
        <v>2</v>
      </c>
      <c r="G137" s="2">
        <v>18</v>
      </c>
      <c r="H137" s="2">
        <v>0</v>
      </c>
      <c r="I137" s="2">
        <v>0</v>
      </c>
      <c r="J137" s="2">
        <v>0</v>
      </c>
      <c r="K137" s="2">
        <v>9</v>
      </c>
      <c r="L137" s="2">
        <v>9</v>
      </c>
      <c r="M137" s="2">
        <v>0</v>
      </c>
      <c r="N137" s="3"/>
    </row>
    <row r="138" spans="1:14" s="1" customFormat="1" ht="12.75">
      <c r="A138" s="3">
        <v>25</v>
      </c>
      <c r="B138" s="3" t="s">
        <v>108</v>
      </c>
      <c r="C138" s="2">
        <v>6</v>
      </c>
      <c r="D138" s="2">
        <v>6</v>
      </c>
      <c r="E138" s="2"/>
      <c r="F138" s="2">
        <v>3</v>
      </c>
      <c r="G138" s="2">
        <v>18</v>
      </c>
      <c r="H138" s="2">
        <v>0</v>
      </c>
      <c r="I138" s="2">
        <v>0</v>
      </c>
      <c r="J138" s="2">
        <v>0</v>
      </c>
      <c r="K138" s="2">
        <v>9</v>
      </c>
      <c r="L138" s="2">
        <v>9</v>
      </c>
      <c r="M138" s="2">
        <v>0</v>
      </c>
      <c r="N138" s="3"/>
    </row>
    <row r="139" spans="1:14" s="1" customFormat="1" ht="12.75">
      <c r="A139" s="3">
        <v>26</v>
      </c>
      <c r="B139" s="3" t="s">
        <v>63</v>
      </c>
      <c r="C139" s="2"/>
      <c r="D139" s="2">
        <v>6</v>
      </c>
      <c r="E139" s="2"/>
      <c r="F139" s="2">
        <v>1</v>
      </c>
      <c r="G139" s="2">
        <v>9</v>
      </c>
      <c r="H139" s="2">
        <v>0</v>
      </c>
      <c r="I139" s="2">
        <v>0</v>
      </c>
      <c r="J139" s="2">
        <v>0</v>
      </c>
      <c r="K139" s="2">
        <v>9</v>
      </c>
      <c r="L139" s="2">
        <v>0</v>
      </c>
      <c r="M139" s="2">
        <v>0</v>
      </c>
      <c r="N139" s="3"/>
    </row>
    <row r="140" spans="1:14" s="14" customFormat="1" ht="12.75">
      <c r="A140" s="12"/>
      <c r="B140" s="12" t="s">
        <v>28</v>
      </c>
      <c r="C140" s="13">
        <f>COUNT(C112:C139)</f>
        <v>8</v>
      </c>
      <c r="D140" s="12"/>
      <c r="E140" s="12"/>
      <c r="F140" s="13">
        <f aca="true" t="shared" si="12" ref="F140:M140">SUM(F112:F139)</f>
        <v>60</v>
      </c>
      <c r="G140" s="13">
        <f t="shared" si="12"/>
        <v>505</v>
      </c>
      <c r="H140" s="13">
        <f t="shared" si="12"/>
        <v>120</v>
      </c>
      <c r="I140" s="13">
        <f t="shared" si="12"/>
        <v>123</v>
      </c>
      <c r="J140" s="13">
        <f t="shared" si="12"/>
        <v>43</v>
      </c>
      <c r="K140" s="13">
        <f t="shared" si="12"/>
        <v>110</v>
      </c>
      <c r="L140" s="13">
        <f t="shared" si="12"/>
        <v>76</v>
      </c>
      <c r="M140" s="13">
        <f t="shared" si="12"/>
        <v>33</v>
      </c>
      <c r="N140" s="12"/>
    </row>
    <row r="141" spans="2:14" s="16" customFormat="1" ht="12.75">
      <c r="B141" s="16" t="s">
        <v>76</v>
      </c>
      <c r="H141" s="106">
        <f>SUM(H140:J140)</f>
        <v>286</v>
      </c>
      <c r="I141" s="106"/>
      <c r="J141" s="106"/>
      <c r="K141" s="106">
        <f>SUM(K140:M140)</f>
        <v>219</v>
      </c>
      <c r="L141" s="106"/>
      <c r="M141" s="106"/>
      <c r="N141" s="15"/>
    </row>
    <row r="142" spans="2:14" s="21" customFormat="1" ht="12.75">
      <c r="B142" s="21" t="s">
        <v>183</v>
      </c>
      <c r="H142" s="83"/>
      <c r="I142" s="83"/>
      <c r="J142" s="83"/>
      <c r="K142" s="83"/>
      <c r="L142" s="83"/>
      <c r="M142" s="83"/>
      <c r="N142" s="84"/>
    </row>
    <row r="143" ht="12.75">
      <c r="B143" t="s">
        <v>184</v>
      </c>
    </row>
    <row r="144" spans="1:14" ht="12.75">
      <c r="A144" s="1"/>
      <c r="B144" s="69" t="s">
        <v>70</v>
      </c>
      <c r="C144" s="20"/>
      <c r="D144" s="20"/>
      <c r="E144" s="20"/>
      <c r="F144" s="69">
        <f>SUM(F112:F139)</f>
        <v>60</v>
      </c>
      <c r="G144" s="70" t="s">
        <v>176</v>
      </c>
      <c r="H144" s="70" t="s">
        <v>177</v>
      </c>
      <c r="I144" s="68"/>
      <c r="J144" s="68"/>
      <c r="K144" s="68"/>
      <c r="L144" s="68"/>
      <c r="M144" s="11"/>
      <c r="N144" s="10"/>
    </row>
    <row r="145" spans="1:14" ht="12.75">
      <c r="A145" s="1"/>
      <c r="B145" s="71" t="s">
        <v>86</v>
      </c>
      <c r="C145" s="20"/>
      <c r="D145" s="20"/>
      <c r="E145" s="20"/>
      <c r="F145" s="72">
        <f>SUM(F112:F130)</f>
        <v>43</v>
      </c>
      <c r="G145" s="70">
        <f>+SUM(F112:F114)+SUM(F118:F125)-10</f>
        <v>18</v>
      </c>
      <c r="H145" s="70">
        <f>F145-G145</f>
        <v>25</v>
      </c>
      <c r="I145" s="68"/>
      <c r="J145" s="68"/>
      <c r="K145" s="68"/>
      <c r="L145" s="68"/>
      <c r="M145" s="11"/>
      <c r="N145" s="10"/>
    </row>
    <row r="146" spans="1:14" ht="12.75">
      <c r="A146" s="1"/>
      <c r="B146" s="71" t="s">
        <v>175</v>
      </c>
      <c r="C146" s="20"/>
      <c r="D146" s="20"/>
      <c r="E146" s="20"/>
      <c r="F146" s="72">
        <f>SUM(F133:F139)</f>
        <v>17</v>
      </c>
      <c r="G146" s="70">
        <f>+SUM(F133:F136)</f>
        <v>11</v>
      </c>
      <c r="H146" s="70">
        <f>F146-G146</f>
        <v>6</v>
      </c>
      <c r="I146" s="68"/>
      <c r="J146" s="68"/>
      <c r="K146" s="68"/>
      <c r="L146" s="68"/>
      <c r="M146" s="11"/>
      <c r="N146" s="10"/>
    </row>
    <row r="147" spans="1:14" ht="12.75">
      <c r="A147" s="1"/>
      <c r="B147" s="1"/>
      <c r="C147" s="20"/>
      <c r="D147" s="20"/>
      <c r="E147" s="20"/>
      <c r="F147" s="14"/>
      <c r="G147" s="69">
        <f>SUM(G145:G146)</f>
        <v>29</v>
      </c>
      <c r="H147" s="69">
        <f>SUM(H145:H146)</f>
        <v>31</v>
      </c>
      <c r="I147" s="68"/>
      <c r="J147" s="68"/>
      <c r="K147" s="68"/>
      <c r="L147" s="68"/>
      <c r="M147" s="11"/>
      <c r="N147" s="10"/>
    </row>
    <row r="148" spans="2:5" ht="12.75">
      <c r="B148" s="102" t="s">
        <v>79</v>
      </c>
      <c r="C148" s="103"/>
      <c r="D148" s="103"/>
      <c r="E148" s="103"/>
    </row>
    <row r="149" spans="2:13" s="26" customFormat="1" ht="12.75">
      <c r="B149" s="26" t="s">
        <v>81</v>
      </c>
      <c r="F149" s="53">
        <f>SUM(F112:F117)</f>
        <v>19</v>
      </c>
      <c r="G149" s="26">
        <f>SUM(G112:G117)</f>
        <v>190</v>
      </c>
      <c r="H149" s="26">
        <f aca="true" t="shared" si="13" ref="H149:M149">SUM(H112:H117)</f>
        <v>45</v>
      </c>
      <c r="I149" s="26">
        <f t="shared" si="13"/>
        <v>45</v>
      </c>
      <c r="J149" s="26">
        <f t="shared" si="13"/>
        <v>0</v>
      </c>
      <c r="K149" s="26">
        <f t="shared" si="13"/>
        <v>40</v>
      </c>
      <c r="L149" s="26">
        <f t="shared" si="13"/>
        <v>27</v>
      </c>
      <c r="M149" s="26">
        <f t="shared" si="13"/>
        <v>33</v>
      </c>
    </row>
    <row r="151" spans="1:14" ht="12.75">
      <c r="A151" s="16"/>
      <c r="B151" s="15" t="s">
        <v>170</v>
      </c>
      <c r="F151" s="16"/>
      <c r="G151" s="16"/>
      <c r="H151" s="59"/>
      <c r="I151" s="59"/>
      <c r="J151" s="59"/>
      <c r="K151" s="59"/>
      <c r="L151" s="59"/>
      <c r="M151" s="59"/>
      <c r="N151" s="15"/>
    </row>
    <row r="152" spans="1:14" ht="12.75">
      <c r="A152" s="21">
        <v>1</v>
      </c>
      <c r="B152" t="s">
        <v>160</v>
      </c>
      <c r="F152" s="16"/>
      <c r="G152" s="16"/>
      <c r="H152" s="59"/>
      <c r="I152" s="59"/>
      <c r="J152" s="59"/>
      <c r="K152" s="59"/>
      <c r="L152" s="59"/>
      <c r="M152" s="59"/>
      <c r="N152" s="15"/>
    </row>
    <row r="153" spans="1:14" ht="12.75">
      <c r="A153" s="21">
        <v>2</v>
      </c>
      <c r="B153" t="s">
        <v>161</v>
      </c>
      <c r="F153" s="16"/>
      <c r="G153" s="16"/>
      <c r="H153" s="59"/>
      <c r="I153" s="59"/>
      <c r="J153" s="59"/>
      <c r="K153" s="59"/>
      <c r="L153" s="59"/>
      <c r="M153" s="59"/>
      <c r="N153" s="15"/>
    </row>
    <row r="154" spans="1:14" ht="12.75">
      <c r="A154" s="21">
        <v>3</v>
      </c>
      <c r="B154" t="s">
        <v>162</v>
      </c>
      <c r="F154" s="16"/>
      <c r="G154" s="16"/>
      <c r="H154" s="59"/>
      <c r="I154" s="59"/>
      <c r="J154" s="59"/>
      <c r="K154" s="59"/>
      <c r="L154" s="59"/>
      <c r="M154" s="59"/>
      <c r="N154" s="15"/>
    </row>
    <row r="155" spans="1:14" ht="12.75">
      <c r="A155" s="21">
        <v>4</v>
      </c>
      <c r="B155" s="64" t="s">
        <v>163</v>
      </c>
      <c r="C155" s="65"/>
      <c r="D155" s="65"/>
      <c r="E155" s="65"/>
      <c r="F155" s="16"/>
      <c r="G155" s="16"/>
      <c r="H155" s="59"/>
      <c r="I155" s="59"/>
      <c r="J155" s="59"/>
      <c r="K155" s="59"/>
      <c r="L155" s="59"/>
      <c r="M155" s="59"/>
      <c r="N155" s="15"/>
    </row>
    <row r="156" spans="1:14" ht="12.75">
      <c r="A156" s="21">
        <v>5</v>
      </c>
      <c r="B156" s="64" t="s">
        <v>164</v>
      </c>
      <c r="C156" s="65"/>
      <c r="D156" s="65"/>
      <c r="E156" s="65"/>
      <c r="F156" s="16"/>
      <c r="G156" s="16"/>
      <c r="H156" s="59"/>
      <c r="I156" s="59"/>
      <c r="J156" s="59"/>
      <c r="K156" s="59"/>
      <c r="L156" s="59"/>
      <c r="M156" s="59"/>
      <c r="N156" s="15"/>
    </row>
    <row r="157" spans="1:14" ht="12.75">
      <c r="A157" s="21">
        <v>6</v>
      </c>
      <c r="B157" t="s">
        <v>165</v>
      </c>
      <c r="F157" s="16"/>
      <c r="G157" s="16"/>
      <c r="H157" s="59"/>
      <c r="I157" s="59"/>
      <c r="J157" s="59"/>
      <c r="K157" s="59"/>
      <c r="L157" s="59"/>
      <c r="M157" s="59"/>
      <c r="N157" s="15"/>
    </row>
    <row r="158" spans="1:14" ht="12.75">
      <c r="A158" s="21">
        <v>7</v>
      </c>
      <c r="B158" t="s">
        <v>166</v>
      </c>
      <c r="F158" s="16"/>
      <c r="G158" s="16"/>
      <c r="H158" s="59"/>
      <c r="I158" s="59"/>
      <c r="J158" s="59"/>
      <c r="K158" s="59"/>
      <c r="L158" s="59"/>
      <c r="M158" s="59"/>
      <c r="N158" s="15"/>
    </row>
    <row r="159" spans="1:14" ht="12.75">
      <c r="A159" s="21">
        <v>8</v>
      </c>
      <c r="B159" s="64" t="s">
        <v>167</v>
      </c>
      <c r="C159" s="65"/>
      <c r="D159" s="65"/>
      <c r="E159" s="65"/>
      <c r="F159" s="16"/>
      <c r="G159" s="16"/>
      <c r="H159" s="59"/>
      <c r="I159" s="59"/>
      <c r="J159" s="59"/>
      <c r="K159" s="59"/>
      <c r="L159" s="59"/>
      <c r="M159" s="59"/>
      <c r="N159" s="15"/>
    </row>
    <row r="160" spans="1:14" ht="12.75">
      <c r="A160" s="21">
        <v>9</v>
      </c>
      <c r="B160" s="64" t="s">
        <v>168</v>
      </c>
      <c r="C160" s="65"/>
      <c r="D160" s="65"/>
      <c r="E160" s="65"/>
      <c r="F160" s="16"/>
      <c r="G160" s="16"/>
      <c r="H160" s="59"/>
      <c r="I160" s="59"/>
      <c r="J160" s="59"/>
      <c r="K160" s="59"/>
      <c r="L160" s="59"/>
      <c r="M160" s="59"/>
      <c r="N160" s="15"/>
    </row>
    <row r="161" spans="1:14" ht="12.75">
      <c r="A161" s="21">
        <v>10</v>
      </c>
      <c r="B161" t="s">
        <v>169</v>
      </c>
      <c r="F161" s="16"/>
      <c r="G161" s="16"/>
      <c r="H161" s="59"/>
      <c r="I161" s="59"/>
      <c r="J161" s="59"/>
      <c r="K161" s="59"/>
      <c r="L161" s="59"/>
      <c r="M161" s="59"/>
      <c r="N161" s="15"/>
    </row>
    <row r="163" spans="1:4" ht="12.75">
      <c r="A163" s="1"/>
      <c r="B163" s="19" t="s">
        <v>159</v>
      </c>
      <c r="C163" s="20"/>
      <c r="D163" s="20"/>
    </row>
    <row r="164" spans="1:4" ht="12.75">
      <c r="A164" s="1">
        <v>1</v>
      </c>
      <c r="B164" s="66" t="s">
        <v>156</v>
      </c>
      <c r="C164" s="67"/>
      <c r="D164" s="67"/>
    </row>
    <row r="165" spans="1:4" ht="12.75">
      <c r="A165" s="1">
        <v>2</v>
      </c>
      <c r="B165" s="66" t="s">
        <v>157</v>
      </c>
      <c r="C165" s="67"/>
      <c r="D165" s="67"/>
    </row>
    <row r="166" ht="12.75">
      <c r="B166" s="19" t="s">
        <v>172</v>
      </c>
    </row>
    <row r="169" spans="2:5" ht="12.75">
      <c r="B169" t="s">
        <v>79</v>
      </c>
      <c r="D169" t="s">
        <v>142</v>
      </c>
      <c r="E169" t="s">
        <v>143</v>
      </c>
    </row>
    <row r="170" spans="2:13" s="40" customFormat="1" ht="12.75">
      <c r="B170" s="40" t="s">
        <v>80</v>
      </c>
      <c r="D170" s="40">
        <v>300</v>
      </c>
      <c r="E170" s="40">
        <v>36</v>
      </c>
      <c r="F170" s="40">
        <f aca="true" t="shared" si="14" ref="F170:M170">+F30+F92</f>
        <v>51</v>
      </c>
      <c r="G170" s="40">
        <f t="shared" si="14"/>
        <v>300</v>
      </c>
      <c r="H170" s="40">
        <f t="shared" si="14"/>
        <v>105</v>
      </c>
      <c r="I170" s="40">
        <f t="shared" si="14"/>
        <v>90</v>
      </c>
      <c r="J170" s="40">
        <f t="shared" si="14"/>
        <v>15</v>
      </c>
      <c r="K170" s="40">
        <f t="shared" si="14"/>
        <v>45</v>
      </c>
      <c r="L170" s="40">
        <f t="shared" si="14"/>
        <v>45</v>
      </c>
      <c r="M170" s="40">
        <f t="shared" si="14"/>
        <v>0</v>
      </c>
    </row>
    <row r="171" spans="2:13" s="26" customFormat="1" ht="12.75">
      <c r="B171" s="26" t="s">
        <v>81</v>
      </c>
      <c r="D171" s="26">
        <v>300</v>
      </c>
      <c r="E171" s="26">
        <v>36</v>
      </c>
      <c r="F171" s="26">
        <f aca="true" t="shared" si="15" ref="F171:M171">+F31+F93+F149</f>
        <v>36</v>
      </c>
      <c r="G171" s="26">
        <f t="shared" si="15"/>
        <v>300</v>
      </c>
      <c r="H171" s="26">
        <f t="shared" si="15"/>
        <v>60</v>
      </c>
      <c r="I171" s="26">
        <f t="shared" si="15"/>
        <v>60</v>
      </c>
      <c r="J171" s="26">
        <f t="shared" si="15"/>
        <v>0</v>
      </c>
      <c r="K171" s="26">
        <f t="shared" si="15"/>
        <v>80</v>
      </c>
      <c r="L171" s="26">
        <f t="shared" si="15"/>
        <v>47</v>
      </c>
      <c r="M171" s="26">
        <f t="shared" si="15"/>
        <v>53</v>
      </c>
    </row>
    <row r="172" spans="2:13" s="41" customFormat="1" ht="12.75">
      <c r="B172" s="41" t="s">
        <v>82</v>
      </c>
      <c r="D172" s="41">
        <v>60</v>
      </c>
      <c r="E172" s="41">
        <v>3</v>
      </c>
      <c r="F172" s="41">
        <f>+F32</f>
        <v>6</v>
      </c>
      <c r="G172" s="41">
        <f>+SUM(G32:G32)</f>
        <v>60</v>
      </c>
      <c r="H172" s="41">
        <f aca="true" t="shared" si="16" ref="H172:M172">+SUM(H32:H32)</f>
        <v>30</v>
      </c>
      <c r="I172" s="41">
        <f t="shared" si="16"/>
        <v>0</v>
      </c>
      <c r="J172" s="41">
        <f t="shared" si="16"/>
        <v>0</v>
      </c>
      <c r="K172" s="41">
        <f t="shared" si="16"/>
        <v>30</v>
      </c>
      <c r="L172" s="41">
        <f t="shared" si="16"/>
        <v>0</v>
      </c>
      <c r="M172" s="41">
        <f t="shared" si="16"/>
        <v>0</v>
      </c>
    </row>
    <row r="173" spans="2:13" s="41" customFormat="1" ht="12.75">
      <c r="B173" s="41" t="s">
        <v>24</v>
      </c>
      <c r="D173" s="41">
        <v>30</v>
      </c>
      <c r="E173" s="41">
        <v>2</v>
      </c>
      <c r="F173" s="41">
        <f>+F33</f>
        <v>2</v>
      </c>
      <c r="G173" s="41">
        <f>SUM(G33:G33)</f>
        <v>30</v>
      </c>
      <c r="H173" s="41">
        <f aca="true" t="shared" si="17" ref="H173:M173">SUM(H33:H33)</f>
        <v>0</v>
      </c>
      <c r="I173" s="41">
        <f t="shared" si="17"/>
        <v>0</v>
      </c>
      <c r="J173" s="41">
        <f t="shared" si="17"/>
        <v>30</v>
      </c>
      <c r="K173" s="41">
        <f t="shared" si="17"/>
        <v>0</v>
      </c>
      <c r="L173" s="41">
        <f t="shared" si="17"/>
        <v>0</v>
      </c>
      <c r="M173" s="41">
        <f t="shared" si="17"/>
        <v>0</v>
      </c>
    </row>
    <row r="174" spans="2:13" s="41" customFormat="1" ht="12.75">
      <c r="B174" s="41" t="s">
        <v>33</v>
      </c>
      <c r="D174" s="41">
        <v>0</v>
      </c>
      <c r="E174" s="41">
        <v>0</v>
      </c>
      <c r="F174" s="41">
        <f>+F94</f>
        <v>1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</row>
    <row r="175" spans="1:13" ht="12.75">
      <c r="A175" s="52"/>
      <c r="B175" s="52" t="s">
        <v>141</v>
      </c>
      <c r="C175" s="52"/>
      <c r="D175" s="52">
        <v>120</v>
      </c>
      <c r="E175" s="52">
        <v>5</v>
      </c>
      <c r="F175" s="52">
        <f aca="true" t="shared" si="18" ref="F175:M175">+F34+F95</f>
        <v>5</v>
      </c>
      <c r="G175" s="52">
        <f t="shared" si="18"/>
        <v>120</v>
      </c>
      <c r="H175" s="52">
        <f t="shared" si="18"/>
        <v>0</v>
      </c>
      <c r="I175" s="52">
        <f t="shared" si="18"/>
        <v>60</v>
      </c>
      <c r="J175" s="52">
        <f t="shared" si="18"/>
        <v>0</v>
      </c>
      <c r="K175" s="52">
        <f t="shared" si="18"/>
        <v>0</v>
      </c>
      <c r="L175" s="52">
        <f t="shared" si="18"/>
        <v>60</v>
      </c>
      <c r="M175" s="52">
        <f t="shared" si="18"/>
        <v>0</v>
      </c>
    </row>
    <row r="176" spans="1:13" ht="12.75">
      <c r="A176" s="55"/>
      <c r="B176" s="56" t="s">
        <v>83</v>
      </c>
      <c r="C176" s="55"/>
      <c r="D176" s="55">
        <f>SUM(D170:D175)</f>
        <v>810</v>
      </c>
      <c r="E176" s="55">
        <f>SUM(E170:E175)</f>
        <v>82</v>
      </c>
      <c r="F176" s="55">
        <f>SUM(F170:F175)</f>
        <v>101</v>
      </c>
      <c r="G176" s="55">
        <f>+SUM(G170:G175)</f>
        <v>810</v>
      </c>
      <c r="H176" s="55">
        <f aca="true" t="shared" si="19" ref="H176:M176">+SUM(H170:H175)</f>
        <v>195</v>
      </c>
      <c r="I176" s="55">
        <f t="shared" si="19"/>
        <v>210</v>
      </c>
      <c r="J176" s="16">
        <f t="shared" si="19"/>
        <v>45</v>
      </c>
      <c r="K176" s="16">
        <f t="shared" si="19"/>
        <v>155</v>
      </c>
      <c r="L176" s="16">
        <f t="shared" si="19"/>
        <v>152</v>
      </c>
      <c r="M176" s="16">
        <f t="shared" si="19"/>
        <v>53</v>
      </c>
    </row>
    <row r="177" ht="12.75">
      <c r="B177" s="46"/>
    </row>
    <row r="178" spans="2:8" ht="12.75">
      <c r="B178" s="59" t="s">
        <v>91</v>
      </c>
      <c r="C178" s="16"/>
      <c r="D178" s="16"/>
      <c r="E178" s="16"/>
      <c r="F178" s="16"/>
      <c r="G178" s="16"/>
      <c r="H178" s="16"/>
    </row>
    <row r="179" spans="2:8" ht="12.75">
      <c r="B179" s="16"/>
      <c r="C179" s="59" t="s">
        <v>83</v>
      </c>
      <c r="D179" s="59" t="s">
        <v>46</v>
      </c>
      <c r="E179" s="59" t="s">
        <v>86</v>
      </c>
      <c r="F179" s="59" t="s">
        <v>46</v>
      </c>
      <c r="G179" s="59" t="s">
        <v>90</v>
      </c>
      <c r="H179" s="59" t="s">
        <v>46</v>
      </c>
    </row>
    <row r="180" spans="2:8" ht="12.75">
      <c r="B180" s="59" t="s">
        <v>87</v>
      </c>
      <c r="C180" s="16">
        <f>+E180+G180</f>
        <v>673</v>
      </c>
      <c r="D180" s="61">
        <f>+C180/C$183</f>
        <v>0.4756183745583039</v>
      </c>
      <c r="E180" s="16">
        <f>SUM(H13:H23)+SUM(K13:K23)+SUM(H58:H72)+SUM(K58:K72)+SUM(H112:H130)+SUM(K112:K130)</f>
        <v>538</v>
      </c>
      <c r="F180" s="61">
        <f>+E180/E$183</f>
        <v>0.4698689956331878</v>
      </c>
      <c r="G180" s="62">
        <f>SUM(H75:H83)+SUM(K75:K83)+SUM(H133:H139)+SUM(K133:K139)</f>
        <v>135</v>
      </c>
      <c r="H180" s="61">
        <f>+G180/G$183</f>
        <v>0.5</v>
      </c>
    </row>
    <row r="181" spans="2:8" ht="12.75">
      <c r="B181" s="59" t="s">
        <v>88</v>
      </c>
      <c r="C181" s="16">
        <f>+E181+G181</f>
        <v>592</v>
      </c>
      <c r="D181" s="61">
        <f>+C181/C$183</f>
        <v>0.4183745583038869</v>
      </c>
      <c r="E181" s="16">
        <f>SUM(I13:I23)+SUM(L13:L23)+SUM(I58:I72)+SUM(L58:L72)+SUM(I112:I130)+SUM(L112:L130)</f>
        <v>493</v>
      </c>
      <c r="F181" s="61">
        <f>+E181/E$183</f>
        <v>0.43056768558951963</v>
      </c>
      <c r="G181" s="62">
        <f>SUM(I75:I83)+SUM(L75:L83)+SUM(I133:I139)+SUM(L133:L139)</f>
        <v>99</v>
      </c>
      <c r="H181" s="61">
        <f>+G181/G$183</f>
        <v>0.36666666666666664</v>
      </c>
    </row>
    <row r="182" spans="2:8" ht="12.75">
      <c r="B182" s="59" t="s">
        <v>89</v>
      </c>
      <c r="C182" s="16">
        <f>+E182+G182</f>
        <v>150</v>
      </c>
      <c r="D182" s="61">
        <f>+C182/C$183</f>
        <v>0.10600706713780919</v>
      </c>
      <c r="E182" s="16">
        <f>SUM(J13:J23)+SUM(M13:M23)+SUM(J58:J72)+SUM(M58:M72)+SUM(J112:J130)+SUM(M112:M130)</f>
        <v>114</v>
      </c>
      <c r="F182" s="61">
        <f>+E182/E$183</f>
        <v>0.09956331877729258</v>
      </c>
      <c r="G182" s="62">
        <f>SUM(J75:J83)+SUM(M75:M83)+SUM(J133:J139)+SUM(M133:M139)</f>
        <v>36</v>
      </c>
      <c r="H182" s="61">
        <f>+G182/G$183</f>
        <v>0.13333333333333333</v>
      </c>
    </row>
    <row r="183" spans="2:8" ht="12.75">
      <c r="B183" s="59" t="s">
        <v>83</v>
      </c>
      <c r="C183" s="16">
        <f>+E183+G183</f>
        <v>1415</v>
      </c>
      <c r="D183" s="61">
        <f>+C183/C$183</f>
        <v>1</v>
      </c>
      <c r="E183" s="16">
        <f>SUM(E180:E182)</f>
        <v>1145</v>
      </c>
      <c r="F183" s="61">
        <f>+E183/E$183</f>
        <v>1</v>
      </c>
      <c r="G183" s="16">
        <v>270</v>
      </c>
      <c r="H183" s="61">
        <f>+G183/G$183</f>
        <v>1</v>
      </c>
    </row>
  </sheetData>
  <sheetProtection/>
  <mergeCells count="34">
    <mergeCell ref="H141:J141"/>
    <mergeCell ref="K141:M141"/>
    <mergeCell ref="B148:E148"/>
    <mergeCell ref="B91:E91"/>
    <mergeCell ref="A109:A111"/>
    <mergeCell ref="B109:B111"/>
    <mergeCell ref="C109:E109"/>
    <mergeCell ref="G109:M109"/>
    <mergeCell ref="N109:N111"/>
    <mergeCell ref="F110:F111"/>
    <mergeCell ref="H110:J110"/>
    <mergeCell ref="K110:M110"/>
    <mergeCell ref="N55:N57"/>
    <mergeCell ref="F56:F57"/>
    <mergeCell ref="H56:J56"/>
    <mergeCell ref="K56:M56"/>
    <mergeCell ref="G85:I85"/>
    <mergeCell ref="J85:L85"/>
    <mergeCell ref="H25:J25"/>
    <mergeCell ref="K25:M25"/>
    <mergeCell ref="G55:M55"/>
    <mergeCell ref="B28:E28"/>
    <mergeCell ref="B29:E29"/>
    <mergeCell ref="A55:A57"/>
    <mergeCell ref="B55:B57"/>
    <mergeCell ref="C55:E55"/>
    <mergeCell ref="A10:A12"/>
    <mergeCell ref="B10:B12"/>
    <mergeCell ref="C10:E10"/>
    <mergeCell ref="G10:M10"/>
    <mergeCell ref="N10:N12"/>
    <mergeCell ref="F11:F12"/>
    <mergeCell ref="H11:J11"/>
    <mergeCell ref="K11:M1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2" customFormat="1" ht="15.75">
      <c r="A1" s="82" t="s">
        <v>186</v>
      </c>
    </row>
    <row r="4" spans="2:11" ht="12.75">
      <c r="B4" s="16" t="s">
        <v>0</v>
      </c>
      <c r="D4" s="16"/>
      <c r="E4" s="21" t="s">
        <v>41</v>
      </c>
      <c r="F4" s="21" t="s">
        <v>1</v>
      </c>
      <c r="G4" s="21"/>
      <c r="H4" s="16"/>
      <c r="I4" s="16"/>
      <c r="J4" s="16"/>
      <c r="K4" s="16"/>
    </row>
    <row r="5" spans="2:11" ht="12.75">
      <c r="B5" t="s">
        <v>2</v>
      </c>
      <c r="D5" s="16"/>
      <c r="E5" s="60">
        <f>G5/G8</f>
        <v>0.4855072463768116</v>
      </c>
      <c r="F5" s="21" t="s">
        <v>43</v>
      </c>
      <c r="G5" s="21">
        <f>H24+K24</f>
        <v>201</v>
      </c>
      <c r="H5" s="16"/>
      <c r="I5" s="16"/>
      <c r="J5" s="16"/>
      <c r="K5" s="16"/>
    </row>
    <row r="6" spans="2:11" ht="12.75">
      <c r="B6" t="s">
        <v>71</v>
      </c>
      <c r="D6" s="16"/>
      <c r="E6" s="60">
        <f>G6/G8</f>
        <v>0.4420289855072464</v>
      </c>
      <c r="F6" s="21" t="s">
        <v>44</v>
      </c>
      <c r="G6" s="21">
        <f>I24+L24</f>
        <v>183</v>
      </c>
      <c r="H6" s="16"/>
      <c r="I6" s="16"/>
      <c r="J6" s="16"/>
      <c r="K6" s="16"/>
    </row>
    <row r="7" spans="2:11" ht="12.75">
      <c r="B7" t="s">
        <v>3</v>
      </c>
      <c r="D7" s="16"/>
      <c r="E7" s="60">
        <f>G7/G8</f>
        <v>0.07246376811594203</v>
      </c>
      <c r="F7" s="21" t="s">
        <v>45</v>
      </c>
      <c r="G7" s="21">
        <f>J24+M24</f>
        <v>30</v>
      </c>
      <c r="H7" s="16"/>
      <c r="I7" s="16"/>
      <c r="J7" s="16"/>
      <c r="K7" s="16"/>
    </row>
    <row r="8" spans="2:11" ht="12.75">
      <c r="B8" t="s">
        <v>47</v>
      </c>
      <c r="D8" s="16"/>
      <c r="E8" s="60">
        <f>SUM(E5:E7)</f>
        <v>1</v>
      </c>
      <c r="F8" s="21" t="s">
        <v>4</v>
      </c>
      <c r="G8" s="21">
        <f>SUM(G5:G7)</f>
        <v>414</v>
      </c>
      <c r="H8" s="16"/>
      <c r="I8" s="16"/>
      <c r="J8" s="16"/>
      <c r="K8" s="16"/>
    </row>
    <row r="9" spans="2:11" ht="12.75">
      <c r="B9" t="s">
        <v>148</v>
      </c>
      <c r="D9" s="16"/>
      <c r="E9" s="16"/>
      <c r="F9" s="16"/>
      <c r="G9" s="16"/>
      <c r="H9" s="16"/>
      <c r="I9" s="16"/>
      <c r="J9" s="16"/>
      <c r="K9" s="16"/>
    </row>
    <row r="10" spans="1:14" ht="12.75" customHeight="1">
      <c r="A10" s="92" t="s">
        <v>36</v>
      </c>
      <c r="B10" s="92" t="s">
        <v>5</v>
      </c>
      <c r="C10" s="94" t="s">
        <v>6</v>
      </c>
      <c r="D10" s="94"/>
      <c r="E10" s="94"/>
      <c r="F10" s="73" t="s">
        <v>7</v>
      </c>
      <c r="G10" s="94" t="s">
        <v>8</v>
      </c>
      <c r="H10" s="92"/>
      <c r="I10" s="92"/>
      <c r="J10" s="92"/>
      <c r="K10" s="92"/>
      <c r="L10" s="92"/>
      <c r="M10" s="92"/>
      <c r="N10" s="95" t="s">
        <v>9</v>
      </c>
    </row>
    <row r="11" spans="1:14" s="1" customFormat="1" ht="12.75">
      <c r="A11" s="92"/>
      <c r="B11" s="93"/>
      <c r="C11" s="74" t="s">
        <v>10</v>
      </c>
      <c r="D11" s="74" t="s">
        <v>11</v>
      </c>
      <c r="E11" s="75" t="s">
        <v>12</v>
      </c>
      <c r="F11" s="98" t="s">
        <v>70</v>
      </c>
      <c r="G11" s="75" t="s">
        <v>4</v>
      </c>
      <c r="H11" s="99" t="s">
        <v>13</v>
      </c>
      <c r="I11" s="100"/>
      <c r="J11" s="98"/>
      <c r="K11" s="99" t="s">
        <v>14</v>
      </c>
      <c r="L11" s="100"/>
      <c r="M11" s="98"/>
      <c r="N11" s="96"/>
    </row>
    <row r="12" spans="1:14" s="1" customFormat="1" ht="12.75">
      <c r="A12" s="92"/>
      <c r="B12" s="93"/>
      <c r="C12" s="77"/>
      <c r="D12" s="77" t="s">
        <v>15</v>
      </c>
      <c r="E12" s="78" t="s">
        <v>16</v>
      </c>
      <c r="F12" s="98"/>
      <c r="G12" s="78" t="s">
        <v>17</v>
      </c>
      <c r="H12" s="76" t="s">
        <v>18</v>
      </c>
      <c r="I12" s="79" t="s">
        <v>19</v>
      </c>
      <c r="J12" s="79" t="s">
        <v>20</v>
      </c>
      <c r="K12" s="79" t="s">
        <v>18</v>
      </c>
      <c r="L12" s="79" t="s">
        <v>19</v>
      </c>
      <c r="M12" s="79" t="s">
        <v>20</v>
      </c>
      <c r="N12" s="97"/>
    </row>
    <row r="13" spans="1:14" s="34" customFormat="1" ht="12.75">
      <c r="A13" s="31">
        <v>1</v>
      </c>
      <c r="B13" s="31" t="s">
        <v>22</v>
      </c>
      <c r="C13" s="32">
        <v>1</v>
      </c>
      <c r="D13" s="32">
        <v>1</v>
      </c>
      <c r="E13" s="32"/>
      <c r="F13" s="33">
        <v>9</v>
      </c>
      <c r="G13" s="32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2</v>
      </c>
      <c r="B14" s="31" t="s">
        <v>23</v>
      </c>
      <c r="C14" s="33">
        <v>1</v>
      </c>
      <c r="D14" s="32">
        <v>1</v>
      </c>
      <c r="E14" s="33"/>
      <c r="F14" s="33">
        <v>9</v>
      </c>
      <c r="G14" s="33">
        <v>45</v>
      </c>
      <c r="H14" s="33">
        <v>15</v>
      </c>
      <c r="I14" s="33">
        <v>30</v>
      </c>
      <c r="J14" s="33">
        <v>0</v>
      </c>
      <c r="K14" s="33">
        <v>0</v>
      </c>
      <c r="L14" s="33">
        <v>0</v>
      </c>
      <c r="M14" s="33">
        <v>0</v>
      </c>
      <c r="N14" s="31"/>
    </row>
    <row r="15" spans="1:14" s="34" customFormat="1" ht="12.75">
      <c r="A15" s="31">
        <v>3</v>
      </c>
      <c r="B15" s="31" t="s">
        <v>26</v>
      </c>
      <c r="C15" s="33"/>
      <c r="D15" s="32">
        <v>1</v>
      </c>
      <c r="E15" s="33"/>
      <c r="F15" s="33">
        <v>6</v>
      </c>
      <c r="G15" s="33">
        <v>30</v>
      </c>
      <c r="H15" s="33">
        <v>30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34" customFormat="1" ht="12.75">
      <c r="A16" s="31">
        <v>4</v>
      </c>
      <c r="B16" s="31" t="s">
        <v>49</v>
      </c>
      <c r="C16" s="33">
        <v>2</v>
      </c>
      <c r="D16" s="32">
        <v>2</v>
      </c>
      <c r="E16" s="33"/>
      <c r="F16" s="33">
        <v>10</v>
      </c>
      <c r="G16" s="33">
        <v>60</v>
      </c>
      <c r="H16" s="33">
        <v>0</v>
      </c>
      <c r="I16" s="33">
        <v>0</v>
      </c>
      <c r="J16" s="33">
        <v>0</v>
      </c>
      <c r="K16" s="33">
        <v>30</v>
      </c>
      <c r="L16" s="33">
        <v>30</v>
      </c>
      <c r="M16" s="33">
        <v>0</v>
      </c>
      <c r="N16" s="31"/>
    </row>
    <row r="17" spans="1:14" s="25" customFormat="1" ht="12.75">
      <c r="A17" s="22">
        <v>5</v>
      </c>
      <c r="B17" s="22" t="s">
        <v>48</v>
      </c>
      <c r="C17" s="23">
        <v>2</v>
      </c>
      <c r="D17" s="23">
        <v>2</v>
      </c>
      <c r="E17" s="23"/>
      <c r="F17" s="23">
        <v>7</v>
      </c>
      <c r="G17" s="23">
        <v>30</v>
      </c>
      <c r="H17" s="23">
        <v>0</v>
      </c>
      <c r="I17" s="23">
        <v>0</v>
      </c>
      <c r="J17" s="23">
        <v>0</v>
      </c>
      <c r="K17" s="23">
        <v>15</v>
      </c>
      <c r="L17" s="23">
        <v>15</v>
      </c>
      <c r="M17" s="23">
        <v>0</v>
      </c>
      <c r="N17" s="22"/>
    </row>
    <row r="18" spans="1:14" s="38" customFormat="1" ht="12.75">
      <c r="A18" s="35">
        <v>6</v>
      </c>
      <c r="B18" s="35" t="s">
        <v>25</v>
      </c>
      <c r="C18" s="36"/>
      <c r="D18" s="37">
        <v>1</v>
      </c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8" customFormat="1" ht="12.75">
      <c r="A19" s="35">
        <v>7</v>
      </c>
      <c r="B19" s="35" t="s">
        <v>27</v>
      </c>
      <c r="C19" s="36">
        <v>2</v>
      </c>
      <c r="D19" s="37"/>
      <c r="E19" s="36"/>
      <c r="F19" s="36">
        <v>3</v>
      </c>
      <c r="G19" s="36">
        <v>30</v>
      </c>
      <c r="H19" s="36">
        <v>0</v>
      </c>
      <c r="I19" s="36">
        <v>0</v>
      </c>
      <c r="J19" s="36">
        <v>0</v>
      </c>
      <c r="K19" s="36">
        <v>30</v>
      </c>
      <c r="L19" s="36">
        <v>0</v>
      </c>
      <c r="M19" s="36">
        <v>0</v>
      </c>
      <c r="N19" s="35"/>
    </row>
    <row r="20" spans="1:14" s="38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30" customFormat="1" ht="12.75">
      <c r="A21" s="48">
        <v>9</v>
      </c>
      <c r="B21" s="49" t="s">
        <v>21</v>
      </c>
      <c r="C21" s="50"/>
      <c r="D21" s="50" t="s">
        <v>146</v>
      </c>
      <c r="E21" s="50"/>
      <c r="F21" s="51">
        <v>0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28"/>
    </row>
    <row r="22" spans="1:14" ht="12.75">
      <c r="A22" s="27">
        <v>10</v>
      </c>
      <c r="B22" s="27" t="s">
        <v>50</v>
      </c>
      <c r="C22" s="7">
        <v>1</v>
      </c>
      <c r="D22" s="8"/>
      <c r="E22" s="7"/>
      <c r="F22" s="7">
        <v>4</v>
      </c>
      <c r="G22" s="7">
        <v>18</v>
      </c>
      <c r="H22" s="5">
        <v>18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</row>
    <row r="23" spans="1:14" s="1" customFormat="1" ht="12.75">
      <c r="A23" s="3">
        <v>11</v>
      </c>
      <c r="B23" s="3" t="s">
        <v>30</v>
      </c>
      <c r="C23" s="2">
        <v>2</v>
      </c>
      <c r="D23" s="2">
        <v>2</v>
      </c>
      <c r="E23" s="2"/>
      <c r="F23" s="2">
        <v>7</v>
      </c>
      <c r="G23" s="2">
        <v>36</v>
      </c>
      <c r="H23" s="2">
        <v>0</v>
      </c>
      <c r="I23" s="2">
        <v>0</v>
      </c>
      <c r="J23" s="2">
        <v>0</v>
      </c>
      <c r="K23" s="2">
        <v>18</v>
      </c>
      <c r="L23" s="2">
        <v>18</v>
      </c>
      <c r="M23" s="2">
        <v>0</v>
      </c>
      <c r="N23" s="3"/>
    </row>
    <row r="24" spans="1:14" s="14" customFormat="1" ht="12.75">
      <c r="A24" s="12"/>
      <c r="B24" s="12" t="s">
        <v>28</v>
      </c>
      <c r="C24" s="13">
        <f>COUNT(C13:C23)</f>
        <v>7</v>
      </c>
      <c r="D24" s="12"/>
      <c r="E24" s="12"/>
      <c r="F24" s="13">
        <f aca="true" t="shared" si="0" ref="F24:M24">SUM(F13:F23)</f>
        <v>60</v>
      </c>
      <c r="G24" s="13">
        <f t="shared" si="0"/>
        <v>414</v>
      </c>
      <c r="H24" s="13">
        <f t="shared" si="0"/>
        <v>108</v>
      </c>
      <c r="I24" s="13">
        <f t="shared" si="0"/>
        <v>90</v>
      </c>
      <c r="J24" s="13">
        <f t="shared" si="0"/>
        <v>30</v>
      </c>
      <c r="K24" s="13">
        <f t="shared" si="0"/>
        <v>93</v>
      </c>
      <c r="L24" s="13">
        <f t="shared" si="0"/>
        <v>93</v>
      </c>
      <c r="M24" s="13">
        <f t="shared" si="0"/>
        <v>0</v>
      </c>
      <c r="N24" s="12"/>
    </row>
    <row r="25" spans="1:14" s="14" customFormat="1" ht="12.75">
      <c r="A25" s="15"/>
      <c r="B25" s="19" t="s">
        <v>76</v>
      </c>
      <c r="C25" s="20"/>
      <c r="D25" s="20"/>
      <c r="E25" s="20"/>
      <c r="F25" s="20"/>
      <c r="H25" s="101">
        <f>SUM(H24:J24)</f>
        <v>228</v>
      </c>
      <c r="I25" s="101"/>
      <c r="J25" s="101"/>
      <c r="K25" s="101">
        <f>SUM(K24:M24)</f>
        <v>186</v>
      </c>
      <c r="L25" s="101"/>
      <c r="M25" s="101"/>
      <c r="N25" s="15"/>
    </row>
    <row r="26" spans="1:14" s="14" customFormat="1" ht="12.75">
      <c r="A26" s="15"/>
      <c r="B26" s="69" t="s">
        <v>70</v>
      </c>
      <c r="C26" s="20"/>
      <c r="D26" s="20"/>
      <c r="E26" s="20"/>
      <c r="F26" s="69"/>
      <c r="G26" s="70" t="s">
        <v>178</v>
      </c>
      <c r="H26" s="70" t="s">
        <v>179</v>
      </c>
      <c r="I26" s="68"/>
      <c r="J26" s="68"/>
      <c r="K26" s="68"/>
      <c r="L26" s="68"/>
      <c r="M26" s="68"/>
      <c r="N26" s="15"/>
    </row>
    <row r="27" spans="2:14" s="1" customFormat="1" ht="12.75">
      <c r="B27" s="71" t="s">
        <v>86</v>
      </c>
      <c r="C27" s="20"/>
      <c r="D27" s="20"/>
      <c r="E27" s="20"/>
      <c r="F27" s="72">
        <f>SUM(F11:F23)</f>
        <v>60</v>
      </c>
      <c r="G27" s="70">
        <f>+SUM(F13:F15)+F18+F20+F22</f>
        <v>33</v>
      </c>
      <c r="H27" s="70">
        <f>F27-G27</f>
        <v>27</v>
      </c>
      <c r="I27" s="68"/>
      <c r="J27" s="68"/>
      <c r="K27" s="68"/>
      <c r="L27" s="68"/>
      <c r="M27" s="11"/>
      <c r="N27" s="10"/>
    </row>
    <row r="28" spans="2:5" ht="12.75">
      <c r="B28" s="102"/>
      <c r="C28" s="103"/>
      <c r="D28" s="103"/>
      <c r="E28" s="103"/>
    </row>
    <row r="29" spans="2:5" ht="12.75">
      <c r="B29" s="102" t="s">
        <v>79</v>
      </c>
      <c r="C29" s="103"/>
      <c r="D29" s="103"/>
      <c r="E29" s="103"/>
    </row>
    <row r="30" spans="2:13" s="40" customFormat="1" ht="12.75">
      <c r="B30" s="40" t="s">
        <v>80</v>
      </c>
      <c r="F30" s="40">
        <f>+SUM(F13:F16)</f>
        <v>34</v>
      </c>
      <c r="G30" s="40">
        <f aca="true" t="shared" si="1" ref="G30:M30">SUM(G13:G16)</f>
        <v>180</v>
      </c>
      <c r="H30" s="40">
        <f t="shared" si="1"/>
        <v>60</v>
      </c>
      <c r="I30" s="40">
        <f t="shared" si="1"/>
        <v>60</v>
      </c>
      <c r="J30" s="40">
        <f t="shared" si="1"/>
        <v>0</v>
      </c>
      <c r="K30" s="40">
        <f t="shared" si="1"/>
        <v>30</v>
      </c>
      <c r="L30" s="40">
        <f t="shared" si="1"/>
        <v>30</v>
      </c>
      <c r="M30" s="40">
        <f t="shared" si="1"/>
        <v>0</v>
      </c>
    </row>
    <row r="31" spans="2:13" s="26" customFormat="1" ht="12.75">
      <c r="B31" s="26" t="s">
        <v>81</v>
      </c>
      <c r="F31" s="53">
        <f>+SUM(F17:F17)</f>
        <v>7</v>
      </c>
      <c r="G31" s="26">
        <f>SUM(G17:G17)</f>
        <v>30</v>
      </c>
      <c r="H31" s="26">
        <f aca="true" t="shared" si="2" ref="H31:M31">SUM(H17:H17)</f>
        <v>0</v>
      </c>
      <c r="I31" s="26">
        <f t="shared" si="2"/>
        <v>0</v>
      </c>
      <c r="J31" s="26">
        <f t="shared" si="2"/>
        <v>0</v>
      </c>
      <c r="K31" s="26">
        <f t="shared" si="2"/>
        <v>15</v>
      </c>
      <c r="L31" s="26">
        <f t="shared" si="2"/>
        <v>15</v>
      </c>
      <c r="M31" s="26">
        <f t="shared" si="2"/>
        <v>0</v>
      </c>
    </row>
    <row r="32" spans="2:13" s="41" customFormat="1" ht="12.75">
      <c r="B32" s="41" t="s">
        <v>82</v>
      </c>
      <c r="F32" s="52">
        <f>+SUM(F18:F19)</f>
        <v>6</v>
      </c>
      <c r="G32" s="41">
        <f>+SUM(G18:G19)</f>
        <v>60</v>
      </c>
      <c r="H32" s="41">
        <f aca="true" t="shared" si="3" ref="H32:M32">+SUM(H18:H19)</f>
        <v>30</v>
      </c>
      <c r="I32" s="41">
        <f t="shared" si="3"/>
        <v>0</v>
      </c>
      <c r="J32" s="41">
        <f t="shared" si="3"/>
        <v>0</v>
      </c>
      <c r="K32" s="41">
        <f t="shared" si="3"/>
        <v>30</v>
      </c>
      <c r="L32" s="41">
        <f t="shared" si="3"/>
        <v>0</v>
      </c>
      <c r="M32" s="41">
        <f t="shared" si="3"/>
        <v>0</v>
      </c>
    </row>
    <row r="33" spans="2:13" s="41" customFormat="1" ht="12.75">
      <c r="B33" s="41" t="s">
        <v>24</v>
      </c>
      <c r="F33" s="52">
        <f>+SUM(F20:F20)</f>
        <v>2</v>
      </c>
      <c r="G33" s="41">
        <f>SUM(G20:G20)</f>
        <v>30</v>
      </c>
      <c r="H33" s="41">
        <f aca="true" t="shared" si="4" ref="H33:M33">SUM(H20:H20)</f>
        <v>0</v>
      </c>
      <c r="I33" s="41">
        <f t="shared" si="4"/>
        <v>0</v>
      </c>
      <c r="J33" s="41">
        <f t="shared" si="4"/>
        <v>30</v>
      </c>
      <c r="K33" s="41">
        <f t="shared" si="4"/>
        <v>0</v>
      </c>
      <c r="L33" s="41">
        <f t="shared" si="4"/>
        <v>0</v>
      </c>
      <c r="M33" s="41">
        <f t="shared" si="4"/>
        <v>0</v>
      </c>
    </row>
    <row r="34" spans="1:14" ht="12.75">
      <c r="A34" s="52"/>
      <c r="B34" s="52" t="s">
        <v>141</v>
      </c>
      <c r="C34" s="52"/>
      <c r="D34" s="52"/>
      <c r="E34" s="52"/>
      <c r="F34" s="52">
        <f>+SUM(F21:F21)</f>
        <v>0</v>
      </c>
      <c r="G34" s="41">
        <f>SUM(G21:G21)</f>
        <v>60</v>
      </c>
      <c r="H34" s="41">
        <f aca="true" t="shared" si="5" ref="H34:M34">SUM(H21:H21)</f>
        <v>0</v>
      </c>
      <c r="I34" s="41">
        <f t="shared" si="5"/>
        <v>30</v>
      </c>
      <c r="J34" s="41">
        <f t="shared" si="5"/>
        <v>0</v>
      </c>
      <c r="K34" s="41">
        <f t="shared" si="5"/>
        <v>0</v>
      </c>
      <c r="L34" s="41">
        <f t="shared" si="5"/>
        <v>30</v>
      </c>
      <c r="M34" s="41">
        <f t="shared" si="5"/>
        <v>0</v>
      </c>
      <c r="N34" s="52"/>
    </row>
    <row r="35" spans="2:13" ht="12.75">
      <c r="B35" s="46" t="s">
        <v>83</v>
      </c>
      <c r="F35">
        <f>SUM(F30:F34)</f>
        <v>49</v>
      </c>
      <c r="G35">
        <f aca="true" t="shared" si="6" ref="G35:M35">SUM(G30:G34)</f>
        <v>360</v>
      </c>
      <c r="H35">
        <f t="shared" si="6"/>
        <v>90</v>
      </c>
      <c r="I35">
        <f t="shared" si="6"/>
        <v>90</v>
      </c>
      <c r="J35">
        <f t="shared" si="6"/>
        <v>30</v>
      </c>
      <c r="K35">
        <f t="shared" si="6"/>
        <v>75</v>
      </c>
      <c r="L35">
        <f t="shared" si="6"/>
        <v>75</v>
      </c>
      <c r="M35">
        <f t="shared" si="6"/>
        <v>0</v>
      </c>
    </row>
    <row r="47" spans="2:16" ht="12.75">
      <c r="B47" s="16" t="s">
        <v>0</v>
      </c>
      <c r="E47" s="21" t="s">
        <v>42</v>
      </c>
      <c r="F47" s="21" t="s">
        <v>1</v>
      </c>
      <c r="G47" s="21"/>
      <c r="O47" s="16"/>
      <c r="P47" s="16"/>
    </row>
    <row r="48" spans="2:16" ht="12.75">
      <c r="B48" t="s">
        <v>2</v>
      </c>
      <c r="E48" s="60">
        <f>G48/G51</f>
        <v>0.48884381338742394</v>
      </c>
      <c r="F48" s="21" t="s">
        <v>43</v>
      </c>
      <c r="G48" s="21">
        <f>H81+K81</f>
        <v>241</v>
      </c>
      <c r="O48" s="17"/>
      <c r="P48" s="16"/>
    </row>
    <row r="49" spans="2:16" ht="12.75">
      <c r="B49" t="s">
        <v>71</v>
      </c>
      <c r="E49" s="60">
        <f>G49/G51</f>
        <v>0.44016227180527384</v>
      </c>
      <c r="F49" s="21" t="s">
        <v>44</v>
      </c>
      <c r="G49" s="21">
        <f>I81+L81</f>
        <v>217</v>
      </c>
      <c r="O49" s="17"/>
      <c r="P49" s="16"/>
    </row>
    <row r="50" spans="2:16" ht="12.75">
      <c r="B50" t="s">
        <v>29</v>
      </c>
      <c r="E50" s="60">
        <f>G50/G51</f>
        <v>0.07099391480730223</v>
      </c>
      <c r="F50" s="21" t="s">
        <v>45</v>
      </c>
      <c r="G50" s="21">
        <f>J81+M81</f>
        <v>35</v>
      </c>
      <c r="O50" s="17"/>
      <c r="P50" s="16"/>
    </row>
    <row r="51" spans="2:16" ht="12.75">
      <c r="B51" t="s">
        <v>47</v>
      </c>
      <c r="E51" s="60">
        <f>SUM(E48:E50)</f>
        <v>1</v>
      </c>
      <c r="F51" s="21" t="s">
        <v>4</v>
      </c>
      <c r="G51" s="21">
        <f>SUM(G48:G50)</f>
        <v>493</v>
      </c>
      <c r="O51" s="16"/>
      <c r="P51" s="16"/>
    </row>
    <row r="52" ht="12.75">
      <c r="B52" t="s">
        <v>92</v>
      </c>
    </row>
    <row r="53" spans="1:14" ht="12.75" customHeight="1">
      <c r="A53" s="92" t="s">
        <v>36</v>
      </c>
      <c r="B53" s="92" t="s">
        <v>5</v>
      </c>
      <c r="C53" s="94" t="s">
        <v>6</v>
      </c>
      <c r="D53" s="94"/>
      <c r="E53" s="94"/>
      <c r="F53" s="73" t="s">
        <v>72</v>
      </c>
      <c r="G53" s="94" t="s">
        <v>8</v>
      </c>
      <c r="H53" s="92"/>
      <c r="I53" s="92"/>
      <c r="J53" s="92"/>
      <c r="K53" s="92"/>
      <c r="L53" s="92"/>
      <c r="M53" s="92"/>
      <c r="N53" s="95" t="s">
        <v>9</v>
      </c>
    </row>
    <row r="54" spans="1:14" s="1" customFormat="1" ht="12.75">
      <c r="A54" s="92"/>
      <c r="B54" s="93"/>
      <c r="C54" s="74" t="s">
        <v>10</v>
      </c>
      <c r="D54" s="74" t="s">
        <v>11</v>
      </c>
      <c r="E54" s="75" t="s">
        <v>12</v>
      </c>
      <c r="F54" s="98" t="s">
        <v>70</v>
      </c>
      <c r="G54" s="75" t="s">
        <v>4</v>
      </c>
      <c r="H54" s="99" t="s">
        <v>150</v>
      </c>
      <c r="I54" s="100"/>
      <c r="J54" s="98"/>
      <c r="K54" s="99" t="s">
        <v>151</v>
      </c>
      <c r="L54" s="100"/>
      <c r="M54" s="98"/>
      <c r="N54" s="96"/>
    </row>
    <row r="55" spans="1:14" s="1" customFormat="1" ht="12.75">
      <c r="A55" s="92"/>
      <c r="B55" s="93"/>
      <c r="C55" s="77"/>
      <c r="D55" s="77" t="s">
        <v>15</v>
      </c>
      <c r="E55" s="78" t="s">
        <v>16</v>
      </c>
      <c r="F55" s="98"/>
      <c r="G55" s="78" t="s">
        <v>17</v>
      </c>
      <c r="H55" s="76" t="s">
        <v>18</v>
      </c>
      <c r="I55" s="79" t="s">
        <v>19</v>
      </c>
      <c r="J55" s="79" t="s">
        <v>20</v>
      </c>
      <c r="K55" s="79" t="s">
        <v>18</v>
      </c>
      <c r="L55" s="79" t="s">
        <v>19</v>
      </c>
      <c r="M55" s="79" t="s">
        <v>20</v>
      </c>
      <c r="N55" s="97"/>
    </row>
    <row r="56" spans="1:14" s="34" customFormat="1" ht="12.75">
      <c r="A56" s="31">
        <v>1</v>
      </c>
      <c r="B56" s="31" t="s">
        <v>51</v>
      </c>
      <c r="C56" s="32">
        <v>3</v>
      </c>
      <c r="D56" s="32">
        <v>3</v>
      </c>
      <c r="E56" s="32"/>
      <c r="F56" s="33">
        <v>6</v>
      </c>
      <c r="G56" s="32">
        <v>45</v>
      </c>
      <c r="H56" s="33">
        <v>30</v>
      </c>
      <c r="I56" s="33">
        <v>15</v>
      </c>
      <c r="J56" s="33">
        <v>0</v>
      </c>
      <c r="K56" s="33">
        <v>0</v>
      </c>
      <c r="L56" s="33">
        <v>0</v>
      </c>
      <c r="M56" s="33">
        <v>0</v>
      </c>
      <c r="N56" s="31"/>
    </row>
    <row r="57" spans="1:14" s="34" customFormat="1" ht="12.75">
      <c r="A57" s="31">
        <v>2</v>
      </c>
      <c r="B57" s="31" t="s">
        <v>31</v>
      </c>
      <c r="C57" s="33">
        <v>3</v>
      </c>
      <c r="D57" s="32">
        <v>3</v>
      </c>
      <c r="E57" s="33"/>
      <c r="F57" s="33">
        <v>7</v>
      </c>
      <c r="G57" s="33">
        <v>45</v>
      </c>
      <c r="H57" s="33">
        <v>15</v>
      </c>
      <c r="I57" s="33">
        <v>15</v>
      </c>
      <c r="J57" s="33">
        <v>15</v>
      </c>
      <c r="K57" s="33">
        <v>0</v>
      </c>
      <c r="L57" s="33">
        <v>0</v>
      </c>
      <c r="M57" s="33">
        <v>0</v>
      </c>
      <c r="N57" s="31"/>
    </row>
    <row r="58" spans="1:14" s="34" customFormat="1" ht="12.75">
      <c r="A58" s="31">
        <v>3</v>
      </c>
      <c r="B58" s="31" t="s">
        <v>54</v>
      </c>
      <c r="C58" s="33">
        <v>4</v>
      </c>
      <c r="D58" s="33">
        <v>4</v>
      </c>
      <c r="E58" s="33"/>
      <c r="F58" s="33">
        <v>4</v>
      </c>
      <c r="G58" s="33">
        <v>30</v>
      </c>
      <c r="H58" s="33">
        <v>0</v>
      </c>
      <c r="I58" s="33">
        <v>0</v>
      </c>
      <c r="J58" s="33">
        <v>0</v>
      </c>
      <c r="K58" s="33">
        <v>15</v>
      </c>
      <c r="L58" s="33">
        <v>15</v>
      </c>
      <c r="M58" s="33">
        <v>0</v>
      </c>
      <c r="N58" s="31"/>
    </row>
    <row r="59" spans="1:14" s="25" customFormat="1" ht="12.75">
      <c r="A59" s="22">
        <v>4</v>
      </c>
      <c r="B59" s="22" t="s">
        <v>52</v>
      </c>
      <c r="C59" s="23">
        <v>3</v>
      </c>
      <c r="D59" s="23">
        <v>3</v>
      </c>
      <c r="E59" s="23"/>
      <c r="F59" s="23">
        <v>4</v>
      </c>
      <c r="G59" s="23">
        <v>30</v>
      </c>
      <c r="H59" s="24">
        <v>15</v>
      </c>
      <c r="I59" s="24">
        <v>15</v>
      </c>
      <c r="J59" s="24">
        <v>0</v>
      </c>
      <c r="K59" s="24">
        <v>0</v>
      </c>
      <c r="L59" s="24">
        <v>0</v>
      </c>
      <c r="M59" s="24">
        <v>0</v>
      </c>
      <c r="N59" s="22"/>
    </row>
    <row r="60" spans="1:14" s="25" customFormat="1" ht="12.75">
      <c r="A60" s="22">
        <v>5</v>
      </c>
      <c r="B60" s="22" t="s">
        <v>55</v>
      </c>
      <c r="C60" s="23"/>
      <c r="D60" s="23">
        <v>4</v>
      </c>
      <c r="E60" s="23"/>
      <c r="F60" s="23">
        <v>3</v>
      </c>
      <c r="G60" s="23">
        <v>20</v>
      </c>
      <c r="H60" s="23">
        <v>0</v>
      </c>
      <c r="I60" s="23">
        <v>0</v>
      </c>
      <c r="J60" s="23">
        <v>0</v>
      </c>
      <c r="K60" s="23">
        <v>10</v>
      </c>
      <c r="L60" s="23">
        <v>0</v>
      </c>
      <c r="M60" s="23">
        <v>10</v>
      </c>
      <c r="N60" s="22"/>
    </row>
    <row r="61" spans="1:14" s="25" customFormat="1" ht="12.75">
      <c r="A61" s="22">
        <v>6</v>
      </c>
      <c r="B61" s="22" t="s">
        <v>39</v>
      </c>
      <c r="C61" s="23"/>
      <c r="D61" s="43">
        <v>4</v>
      </c>
      <c r="E61" s="23"/>
      <c r="F61" s="23">
        <v>3</v>
      </c>
      <c r="G61" s="23">
        <v>30</v>
      </c>
      <c r="H61" s="23">
        <v>0</v>
      </c>
      <c r="I61" s="23">
        <v>0</v>
      </c>
      <c r="J61" s="23">
        <v>0</v>
      </c>
      <c r="K61" s="23">
        <v>15</v>
      </c>
      <c r="L61" s="23">
        <v>5</v>
      </c>
      <c r="M61" s="23">
        <v>10</v>
      </c>
      <c r="N61" s="22"/>
    </row>
    <row r="62" spans="1:14" s="38" customFormat="1" ht="12.75">
      <c r="A62" s="35">
        <v>7</v>
      </c>
      <c r="B62" s="35" t="s">
        <v>33</v>
      </c>
      <c r="C62" s="36"/>
      <c r="D62" s="37"/>
      <c r="E62" s="36">
        <v>4</v>
      </c>
      <c r="F62" s="36">
        <v>1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5" t="s">
        <v>34</v>
      </c>
    </row>
    <row r="63" spans="1:14" s="41" customFormat="1" ht="12.75">
      <c r="A63" s="6">
        <v>8</v>
      </c>
      <c r="B63" s="6" t="s">
        <v>32</v>
      </c>
      <c r="C63" s="7"/>
      <c r="D63" s="8"/>
      <c r="E63" s="7">
        <v>4</v>
      </c>
      <c r="F63" s="18">
        <v>0</v>
      </c>
      <c r="G63" s="18">
        <v>15</v>
      </c>
      <c r="H63" s="29">
        <v>0</v>
      </c>
      <c r="I63" s="29">
        <v>0</v>
      </c>
      <c r="J63" s="29">
        <v>0</v>
      </c>
      <c r="K63" s="29">
        <v>0</v>
      </c>
      <c r="L63" s="29">
        <v>15</v>
      </c>
      <c r="M63" s="29">
        <v>0</v>
      </c>
      <c r="N63" s="35"/>
    </row>
    <row r="64" spans="1:14" s="30" customFormat="1" ht="12.75">
      <c r="A64" s="48">
        <v>9</v>
      </c>
      <c r="B64" s="49" t="s">
        <v>21</v>
      </c>
      <c r="C64" s="50">
        <v>4</v>
      </c>
      <c r="D64" s="50" t="s">
        <v>147</v>
      </c>
      <c r="E64" s="50"/>
      <c r="F64" s="87">
        <v>5</v>
      </c>
      <c r="G64" s="88">
        <v>60</v>
      </c>
      <c r="H64" s="87">
        <v>0</v>
      </c>
      <c r="I64" s="87">
        <v>30</v>
      </c>
      <c r="J64" s="87">
        <v>0</v>
      </c>
      <c r="K64" s="87">
        <v>0</v>
      </c>
      <c r="L64" s="87">
        <v>30</v>
      </c>
      <c r="M64" s="87">
        <v>0</v>
      </c>
      <c r="N64" s="89" t="s">
        <v>180</v>
      </c>
    </row>
    <row r="65" spans="1:14" s="1" customFormat="1" ht="12.75">
      <c r="A65" s="3">
        <v>10</v>
      </c>
      <c r="B65" s="3" t="s">
        <v>53</v>
      </c>
      <c r="C65" s="2"/>
      <c r="D65" s="4">
        <v>3</v>
      </c>
      <c r="E65" s="2"/>
      <c r="F65" s="2">
        <v>1</v>
      </c>
      <c r="G65" s="2">
        <v>9</v>
      </c>
      <c r="H65" s="2">
        <v>9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3"/>
    </row>
    <row r="66" spans="1:14" s="1" customFormat="1" ht="12.75">
      <c r="A66" s="3">
        <v>11</v>
      </c>
      <c r="B66" s="3" t="s">
        <v>56</v>
      </c>
      <c r="C66" s="2"/>
      <c r="D66" s="2">
        <v>4</v>
      </c>
      <c r="E66" s="2"/>
      <c r="F66" s="2">
        <v>1</v>
      </c>
      <c r="G66" s="2">
        <v>9</v>
      </c>
      <c r="H66" s="2">
        <v>0</v>
      </c>
      <c r="I66" s="2">
        <v>0</v>
      </c>
      <c r="J66" s="2">
        <v>0</v>
      </c>
      <c r="K66" s="2">
        <v>9</v>
      </c>
      <c r="L66" s="2">
        <v>0</v>
      </c>
      <c r="M66" s="2">
        <v>0</v>
      </c>
      <c r="N66" s="9"/>
    </row>
    <row r="67" spans="1:14" s="1" customFormat="1" ht="12.75">
      <c r="A67" s="3">
        <v>12</v>
      </c>
      <c r="B67" s="3" t="s">
        <v>59</v>
      </c>
      <c r="C67" s="2">
        <v>4</v>
      </c>
      <c r="D67" s="2">
        <v>4</v>
      </c>
      <c r="E67" s="2"/>
      <c r="F67" s="2">
        <v>2</v>
      </c>
      <c r="G67" s="2">
        <v>17</v>
      </c>
      <c r="H67" s="2">
        <v>0</v>
      </c>
      <c r="I67" s="2">
        <v>0</v>
      </c>
      <c r="J67" s="2">
        <v>0</v>
      </c>
      <c r="K67" s="2">
        <v>17</v>
      </c>
      <c r="L67" s="2">
        <v>0</v>
      </c>
      <c r="M67" s="2">
        <v>0</v>
      </c>
      <c r="N67" s="3"/>
    </row>
    <row r="68" spans="1:14" s="1" customFormat="1" ht="12.75">
      <c r="A68" s="3">
        <v>13</v>
      </c>
      <c r="B68" s="3" t="s">
        <v>77</v>
      </c>
      <c r="C68" s="4">
        <v>4</v>
      </c>
      <c r="D68" s="4">
        <v>4</v>
      </c>
      <c r="E68" s="4"/>
      <c r="F68" s="2">
        <v>2</v>
      </c>
      <c r="G68" s="4">
        <v>18</v>
      </c>
      <c r="H68" s="2">
        <v>0</v>
      </c>
      <c r="I68" s="2">
        <v>0</v>
      </c>
      <c r="J68" s="2">
        <v>0</v>
      </c>
      <c r="K68" s="2">
        <v>9</v>
      </c>
      <c r="L68" s="2">
        <v>9</v>
      </c>
      <c r="M68" s="2">
        <v>0</v>
      </c>
      <c r="N68" s="3"/>
    </row>
    <row r="69" spans="1:14" s="1" customFormat="1" ht="12.75">
      <c r="A69" s="3">
        <v>14</v>
      </c>
      <c r="B69" s="3" t="s">
        <v>57</v>
      </c>
      <c r="C69" s="2"/>
      <c r="D69" s="2">
        <v>4</v>
      </c>
      <c r="E69" s="2"/>
      <c r="F69" s="2">
        <v>1</v>
      </c>
      <c r="G69" s="2">
        <v>15</v>
      </c>
      <c r="H69" s="5">
        <v>0</v>
      </c>
      <c r="I69" s="5">
        <v>0</v>
      </c>
      <c r="J69" s="5">
        <v>0</v>
      </c>
      <c r="K69" s="5">
        <v>8</v>
      </c>
      <c r="L69" s="5">
        <v>7</v>
      </c>
      <c r="M69" s="5">
        <v>0</v>
      </c>
      <c r="N69" s="3"/>
    </row>
    <row r="70" spans="1:14" s="30" customFormat="1" ht="12.75">
      <c r="A70" s="28">
        <v>15</v>
      </c>
      <c r="B70" s="3" t="s">
        <v>84</v>
      </c>
      <c r="C70" s="18"/>
      <c r="D70" s="18">
        <v>3</v>
      </c>
      <c r="E70" s="18"/>
      <c r="F70" s="18">
        <v>2</v>
      </c>
      <c r="G70" s="18">
        <v>18</v>
      </c>
      <c r="H70" s="29">
        <v>9</v>
      </c>
      <c r="I70" s="29">
        <v>9</v>
      </c>
      <c r="J70" s="29">
        <v>0</v>
      </c>
      <c r="K70" s="29">
        <v>0</v>
      </c>
      <c r="L70" s="29">
        <v>0</v>
      </c>
      <c r="M70" s="29">
        <v>0</v>
      </c>
      <c r="N70" s="28"/>
    </row>
    <row r="71" spans="1:14" s="1" customFormat="1" ht="12.75">
      <c r="A71" s="3"/>
      <c r="B71" s="3"/>
      <c r="C71" s="2"/>
      <c r="D71" s="2"/>
      <c r="E71" s="2"/>
      <c r="F71" s="2"/>
      <c r="G71" s="2"/>
      <c r="H71" s="5"/>
      <c r="I71" s="5"/>
      <c r="J71" s="5"/>
      <c r="K71" s="5"/>
      <c r="L71" s="5"/>
      <c r="M71" s="5"/>
      <c r="N71" s="3"/>
    </row>
    <row r="72" spans="1:14" s="1" customFormat="1" ht="12.75">
      <c r="A72" s="3"/>
      <c r="B72" s="44" t="s">
        <v>85</v>
      </c>
      <c r="C72" s="2"/>
      <c r="D72" s="2"/>
      <c r="E72" s="2"/>
      <c r="F72" s="2"/>
      <c r="G72" s="2"/>
      <c r="H72" s="5"/>
      <c r="I72" s="5"/>
      <c r="J72" s="5"/>
      <c r="K72" s="5"/>
      <c r="L72" s="5"/>
      <c r="M72" s="5"/>
      <c r="N72" s="3"/>
    </row>
    <row r="73" spans="1:14" s="1" customFormat="1" ht="12.75">
      <c r="A73" s="3">
        <v>16</v>
      </c>
      <c r="B73" s="3" t="s">
        <v>109</v>
      </c>
      <c r="C73" s="2">
        <v>3</v>
      </c>
      <c r="D73" s="2">
        <v>3</v>
      </c>
      <c r="E73" s="2"/>
      <c r="F73" s="2">
        <v>3</v>
      </c>
      <c r="G73" s="2">
        <v>27</v>
      </c>
      <c r="H73" s="5">
        <v>18</v>
      </c>
      <c r="I73" s="5">
        <v>9</v>
      </c>
      <c r="J73" s="5">
        <v>0</v>
      </c>
      <c r="K73" s="5">
        <v>0</v>
      </c>
      <c r="L73" s="5">
        <v>0</v>
      </c>
      <c r="M73" s="5">
        <v>0</v>
      </c>
      <c r="N73" s="3"/>
    </row>
    <row r="74" spans="1:14" s="1" customFormat="1" ht="12.75">
      <c r="A74" s="3">
        <v>17</v>
      </c>
      <c r="B74" s="3" t="s">
        <v>110</v>
      </c>
      <c r="C74" s="2"/>
      <c r="D74" s="2">
        <v>3</v>
      </c>
      <c r="E74" s="2"/>
      <c r="F74" s="2">
        <v>1</v>
      </c>
      <c r="G74" s="2">
        <v>9</v>
      </c>
      <c r="H74" s="5">
        <v>9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3"/>
    </row>
    <row r="75" spans="1:14" s="1" customFormat="1" ht="12.75">
      <c r="A75" s="28">
        <v>18</v>
      </c>
      <c r="B75" s="47" t="s">
        <v>111</v>
      </c>
      <c r="C75" s="18"/>
      <c r="D75" s="18">
        <v>3</v>
      </c>
      <c r="E75" s="18"/>
      <c r="F75" s="80">
        <v>3</v>
      </c>
      <c r="G75" s="18">
        <v>21</v>
      </c>
      <c r="H75" s="29">
        <v>12</v>
      </c>
      <c r="I75" s="29">
        <v>9</v>
      </c>
      <c r="J75" s="29">
        <v>0</v>
      </c>
      <c r="K75" s="29">
        <v>0</v>
      </c>
      <c r="L75" s="29">
        <v>0</v>
      </c>
      <c r="M75" s="29">
        <v>0</v>
      </c>
      <c r="N75" s="3"/>
    </row>
    <row r="76" spans="1:14" s="1" customFormat="1" ht="12.75">
      <c r="A76" s="28">
        <v>19</v>
      </c>
      <c r="B76" s="3" t="s">
        <v>154</v>
      </c>
      <c r="C76" s="18"/>
      <c r="D76" s="18">
        <v>3</v>
      </c>
      <c r="E76" s="18"/>
      <c r="F76" s="18">
        <v>1</v>
      </c>
      <c r="G76" s="18">
        <v>9</v>
      </c>
      <c r="H76" s="29">
        <v>9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3"/>
    </row>
    <row r="77" spans="1:14" s="1" customFormat="1" ht="12.75">
      <c r="A77" s="28">
        <v>20</v>
      </c>
      <c r="B77" s="3" t="s">
        <v>112</v>
      </c>
      <c r="C77" s="2"/>
      <c r="D77" s="2">
        <v>4</v>
      </c>
      <c r="E77" s="2"/>
      <c r="F77" s="2">
        <v>3</v>
      </c>
      <c r="G77" s="18">
        <v>15</v>
      </c>
      <c r="H77" s="29">
        <v>0</v>
      </c>
      <c r="I77" s="29">
        <v>0</v>
      </c>
      <c r="J77" s="29">
        <v>0</v>
      </c>
      <c r="K77" s="29">
        <v>6</v>
      </c>
      <c r="L77" s="29">
        <v>9</v>
      </c>
      <c r="M77" s="29">
        <v>0</v>
      </c>
      <c r="N77" s="3"/>
    </row>
    <row r="78" spans="1:14" s="1" customFormat="1" ht="12.75">
      <c r="A78" s="28">
        <v>21</v>
      </c>
      <c r="B78" s="3" t="s">
        <v>113</v>
      </c>
      <c r="C78" s="2"/>
      <c r="D78" s="2">
        <v>4</v>
      </c>
      <c r="E78" s="2"/>
      <c r="F78" s="2">
        <v>3</v>
      </c>
      <c r="G78" s="18">
        <v>24</v>
      </c>
      <c r="H78" s="29">
        <v>0</v>
      </c>
      <c r="I78" s="29">
        <v>0</v>
      </c>
      <c r="J78" s="29">
        <v>0</v>
      </c>
      <c r="K78" s="29">
        <v>14</v>
      </c>
      <c r="L78" s="29">
        <v>10</v>
      </c>
      <c r="M78" s="29">
        <v>0</v>
      </c>
      <c r="N78" s="3"/>
    </row>
    <row r="79" spans="1:14" s="25" customFormat="1" ht="12.75">
      <c r="A79" s="28">
        <v>22</v>
      </c>
      <c r="B79" s="47" t="s">
        <v>114</v>
      </c>
      <c r="C79" s="2"/>
      <c r="D79" s="2">
        <v>4</v>
      </c>
      <c r="E79" s="2"/>
      <c r="F79" s="81">
        <v>2</v>
      </c>
      <c r="G79" s="18">
        <v>15</v>
      </c>
      <c r="H79" s="29">
        <v>0</v>
      </c>
      <c r="I79" s="29">
        <v>0</v>
      </c>
      <c r="J79" s="29">
        <v>0</v>
      </c>
      <c r="K79" s="29">
        <v>6</v>
      </c>
      <c r="L79" s="29">
        <v>9</v>
      </c>
      <c r="M79" s="29">
        <v>0</v>
      </c>
      <c r="N79" s="22"/>
    </row>
    <row r="80" spans="1:14" s="25" customFormat="1" ht="12.75">
      <c r="A80" s="28">
        <v>23</v>
      </c>
      <c r="B80" s="47" t="s">
        <v>115</v>
      </c>
      <c r="C80" s="2"/>
      <c r="D80" s="2">
        <v>4</v>
      </c>
      <c r="E80" s="2"/>
      <c r="F80" s="81">
        <v>2</v>
      </c>
      <c r="G80" s="18">
        <v>12</v>
      </c>
      <c r="H80" s="29">
        <v>0</v>
      </c>
      <c r="I80" s="29">
        <v>0</v>
      </c>
      <c r="J80" s="29">
        <v>0</v>
      </c>
      <c r="K80" s="29">
        <v>6</v>
      </c>
      <c r="L80" s="29">
        <v>6</v>
      </c>
      <c r="M80" s="29">
        <v>0</v>
      </c>
      <c r="N80" s="22"/>
    </row>
    <row r="81" spans="1:14" s="14" customFormat="1" ht="12.75">
      <c r="A81" s="12"/>
      <c r="B81" s="12" t="s">
        <v>28</v>
      </c>
      <c r="C81" s="13">
        <f>COUNT(C56:C80)</f>
        <v>8</v>
      </c>
      <c r="D81" s="13"/>
      <c r="E81" s="12"/>
      <c r="F81" s="13">
        <f aca="true" t="shared" si="7" ref="F81:M81">SUM(F56:F80)</f>
        <v>60</v>
      </c>
      <c r="G81" s="13">
        <f t="shared" si="7"/>
        <v>493</v>
      </c>
      <c r="H81" s="13">
        <f t="shared" si="7"/>
        <v>126</v>
      </c>
      <c r="I81" s="13">
        <f t="shared" si="7"/>
        <v>102</v>
      </c>
      <c r="J81" s="13">
        <f t="shared" si="7"/>
        <v>15</v>
      </c>
      <c r="K81" s="13">
        <f t="shared" si="7"/>
        <v>115</v>
      </c>
      <c r="L81" s="13">
        <f t="shared" si="7"/>
        <v>115</v>
      </c>
      <c r="M81" s="13">
        <f t="shared" si="7"/>
        <v>20</v>
      </c>
      <c r="N81" s="12"/>
    </row>
    <row r="82" spans="2:14" s="1" customFormat="1" ht="12.75">
      <c r="B82" s="19" t="s">
        <v>76</v>
      </c>
      <c r="C82" s="20"/>
      <c r="D82" s="20"/>
      <c r="E82" s="20"/>
      <c r="F82" s="14"/>
      <c r="G82" s="101">
        <f>SUM(H81:J81)</f>
        <v>243</v>
      </c>
      <c r="H82" s="101"/>
      <c r="I82" s="101"/>
      <c r="J82" s="101">
        <f>SUM(K81:M81)</f>
        <v>250</v>
      </c>
      <c r="K82" s="101"/>
      <c r="L82" s="101"/>
      <c r="M82" s="11"/>
      <c r="N82" s="10"/>
    </row>
    <row r="83" spans="2:14" s="1" customFormat="1" ht="12.75">
      <c r="B83" s="69" t="s">
        <v>70</v>
      </c>
      <c r="C83" s="20"/>
      <c r="D83" s="20"/>
      <c r="E83" s="20"/>
      <c r="F83" s="69">
        <f>SUM(F56:F80)</f>
        <v>60</v>
      </c>
      <c r="G83" s="70" t="s">
        <v>173</v>
      </c>
      <c r="H83" s="70" t="s">
        <v>174</v>
      </c>
      <c r="I83" s="68"/>
      <c r="J83" s="68"/>
      <c r="K83" s="68"/>
      <c r="L83" s="68"/>
      <c r="M83" s="11"/>
      <c r="N83" s="10"/>
    </row>
    <row r="84" spans="2:14" s="1" customFormat="1" ht="12.75">
      <c r="B84" s="71" t="s">
        <v>86</v>
      </c>
      <c r="C84" s="20"/>
      <c r="D84" s="20"/>
      <c r="E84" s="20"/>
      <c r="F84" s="72">
        <f>SUM(F56:F70)</f>
        <v>42</v>
      </c>
      <c r="G84" s="70">
        <f>+F56+F57+F59+F65+F70</f>
        <v>20</v>
      </c>
      <c r="H84" s="70">
        <f>F84-G84</f>
        <v>22</v>
      </c>
      <c r="I84" s="68"/>
      <c r="J84" s="68"/>
      <c r="K84" s="68"/>
      <c r="L84" s="68"/>
      <c r="M84" s="11"/>
      <c r="N84" s="10"/>
    </row>
    <row r="85" spans="2:14" s="1" customFormat="1" ht="12.75">
      <c r="B85" s="71" t="s">
        <v>175</v>
      </c>
      <c r="C85" s="20"/>
      <c r="D85" s="20"/>
      <c r="E85" s="20"/>
      <c r="F85" s="72">
        <f>SUM(F72:F80)</f>
        <v>18</v>
      </c>
      <c r="G85" s="70">
        <f>+SUM(F73:F76)</f>
        <v>8</v>
      </c>
      <c r="H85" s="70">
        <f>F85-G85</f>
        <v>10</v>
      </c>
      <c r="I85" s="68"/>
      <c r="J85" s="68"/>
      <c r="K85" s="68"/>
      <c r="L85" s="68"/>
      <c r="M85" s="11"/>
      <c r="N85" s="10"/>
    </row>
    <row r="86" spans="2:14" s="1" customFormat="1" ht="12.75">
      <c r="B86" s="71"/>
      <c r="C86" s="20"/>
      <c r="D86" s="20"/>
      <c r="E86" s="20"/>
      <c r="F86" s="72"/>
      <c r="G86" s="69">
        <f>SUM(G84:G85)</f>
        <v>28</v>
      </c>
      <c r="H86" s="69">
        <f>SUM(H84:H85)</f>
        <v>32</v>
      </c>
      <c r="I86" s="68"/>
      <c r="J86" s="68"/>
      <c r="K86" s="68"/>
      <c r="L86" s="68"/>
      <c r="M86" s="11"/>
      <c r="N86" s="10"/>
    </row>
    <row r="87" spans="2:5" ht="12.75">
      <c r="B87" s="102" t="s">
        <v>79</v>
      </c>
      <c r="C87" s="103"/>
      <c r="D87" s="103"/>
      <c r="E87" s="103"/>
    </row>
    <row r="88" spans="2:13" s="40" customFormat="1" ht="12.75">
      <c r="B88" s="40" t="s">
        <v>80</v>
      </c>
      <c r="F88" s="40">
        <f>SUM(F56:F58)</f>
        <v>17</v>
      </c>
      <c r="G88" s="40">
        <f>SUM(G56:G58)</f>
        <v>120</v>
      </c>
      <c r="H88" s="40">
        <f aca="true" t="shared" si="8" ref="H88:M88">SUM(H56:H58)</f>
        <v>45</v>
      </c>
      <c r="I88" s="40">
        <f t="shared" si="8"/>
        <v>30</v>
      </c>
      <c r="J88" s="40">
        <f t="shared" si="8"/>
        <v>15</v>
      </c>
      <c r="K88" s="40">
        <f t="shared" si="8"/>
        <v>15</v>
      </c>
      <c r="L88" s="40">
        <f t="shared" si="8"/>
        <v>15</v>
      </c>
      <c r="M88" s="40">
        <f t="shared" si="8"/>
        <v>0</v>
      </c>
    </row>
    <row r="89" spans="2:13" s="26" customFormat="1" ht="12.75">
      <c r="B89" s="26" t="s">
        <v>81</v>
      </c>
      <c r="F89" s="53">
        <f>SUM(F59:F61)</f>
        <v>10</v>
      </c>
      <c r="G89" s="53">
        <f aca="true" t="shared" si="9" ref="G89:M89">SUM(G59:G61)</f>
        <v>80</v>
      </c>
      <c r="H89" s="53">
        <f t="shared" si="9"/>
        <v>15</v>
      </c>
      <c r="I89" s="53">
        <f t="shared" si="9"/>
        <v>15</v>
      </c>
      <c r="J89" s="53">
        <f t="shared" si="9"/>
        <v>0</v>
      </c>
      <c r="K89" s="53">
        <f t="shared" si="9"/>
        <v>25</v>
      </c>
      <c r="L89" s="53">
        <f t="shared" si="9"/>
        <v>5</v>
      </c>
      <c r="M89" s="53">
        <f t="shared" si="9"/>
        <v>20</v>
      </c>
    </row>
    <row r="90" spans="2:14" s="41" customFormat="1" ht="12.75">
      <c r="B90" s="41" t="s">
        <v>33</v>
      </c>
      <c r="F90" s="52">
        <f>SUM(F62:F62)</f>
        <v>1</v>
      </c>
      <c r="G90" s="52">
        <f>SUM(G62:G62)</f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/>
    </row>
    <row r="91" spans="2:14" s="41" customFormat="1" ht="12.75">
      <c r="B91" s="41" t="s">
        <v>141</v>
      </c>
      <c r="F91" s="52">
        <f>SUM(F64:F64)</f>
        <v>5</v>
      </c>
      <c r="G91" s="52">
        <f>SUM(G64:G64)</f>
        <v>60</v>
      </c>
      <c r="H91" s="52">
        <f aca="true" t="shared" si="10" ref="H91:M91">SUM(H64:H64)</f>
        <v>0</v>
      </c>
      <c r="I91" s="52">
        <f t="shared" si="10"/>
        <v>30</v>
      </c>
      <c r="J91" s="52">
        <f t="shared" si="10"/>
        <v>0</v>
      </c>
      <c r="K91" s="52">
        <f t="shared" si="10"/>
        <v>0</v>
      </c>
      <c r="L91" s="52">
        <f t="shared" si="10"/>
        <v>30</v>
      </c>
      <c r="M91" s="52">
        <f t="shared" si="10"/>
        <v>0</v>
      </c>
      <c r="N91" s="52"/>
    </row>
    <row r="92" spans="2:13" ht="12.75">
      <c r="B92" s="46" t="s">
        <v>83</v>
      </c>
      <c r="F92">
        <f aca="true" t="shared" si="11" ref="F92:M92">+SUM(F88:F91)</f>
        <v>33</v>
      </c>
      <c r="G92">
        <f t="shared" si="11"/>
        <v>260</v>
      </c>
      <c r="H92">
        <f t="shared" si="11"/>
        <v>60</v>
      </c>
      <c r="I92">
        <f t="shared" si="11"/>
        <v>75</v>
      </c>
      <c r="J92">
        <f t="shared" si="11"/>
        <v>15</v>
      </c>
      <c r="K92">
        <f t="shared" si="11"/>
        <v>40</v>
      </c>
      <c r="L92">
        <f t="shared" si="11"/>
        <v>50</v>
      </c>
      <c r="M92">
        <f t="shared" si="11"/>
        <v>20</v>
      </c>
    </row>
    <row r="93" spans="2:13" ht="12.75">
      <c r="B93" s="16" t="s">
        <v>0</v>
      </c>
      <c r="D93" s="16"/>
      <c r="E93" s="21" t="s">
        <v>42</v>
      </c>
      <c r="F93" s="21" t="s">
        <v>1</v>
      </c>
      <c r="G93" s="21"/>
      <c r="H93" s="16"/>
      <c r="I93" s="16"/>
      <c r="J93" s="16"/>
      <c r="K93" s="16"/>
      <c r="L93" s="16"/>
      <c r="M93" s="16"/>
    </row>
    <row r="94" spans="2:13" ht="12.75">
      <c r="B94" t="s">
        <v>2</v>
      </c>
      <c r="D94" s="17"/>
      <c r="E94" s="60">
        <f>G94/G97</f>
        <v>0.4566929133858268</v>
      </c>
      <c r="F94" s="21" t="s">
        <v>43</v>
      </c>
      <c r="G94" s="21">
        <f>H131+K131</f>
        <v>232</v>
      </c>
      <c r="H94" s="16"/>
      <c r="I94" s="16"/>
      <c r="J94" s="16"/>
      <c r="K94" s="16"/>
      <c r="L94" s="16"/>
      <c r="M94" s="16"/>
    </row>
    <row r="95" spans="2:13" ht="12.75">
      <c r="B95" t="s">
        <v>71</v>
      </c>
      <c r="D95" s="17"/>
      <c r="E95" s="60">
        <f>G95/G97</f>
        <v>0.4468503937007874</v>
      </c>
      <c r="F95" s="21" t="s">
        <v>44</v>
      </c>
      <c r="G95" s="21">
        <f>I131+L131</f>
        <v>227</v>
      </c>
      <c r="H95" s="16"/>
      <c r="I95" s="16"/>
      <c r="J95" s="16"/>
      <c r="K95" s="16"/>
      <c r="L95" s="16"/>
      <c r="M95" s="16"/>
    </row>
    <row r="96" spans="2:13" ht="12.75">
      <c r="B96" t="s">
        <v>35</v>
      </c>
      <c r="D96" s="17"/>
      <c r="E96" s="60">
        <f>G96/G97</f>
        <v>0.09645669291338582</v>
      </c>
      <c r="F96" s="21" t="s">
        <v>45</v>
      </c>
      <c r="G96" s="21">
        <f>J131+M131</f>
        <v>49</v>
      </c>
      <c r="H96" s="16"/>
      <c r="I96" s="16"/>
      <c r="J96" s="16"/>
      <c r="K96" s="16"/>
      <c r="L96" s="16"/>
      <c r="M96" s="16"/>
    </row>
    <row r="97" spans="2:13" ht="12.75">
      <c r="B97" t="s">
        <v>47</v>
      </c>
      <c r="D97" s="16"/>
      <c r="E97" s="60">
        <f>SUM(E94:E96)</f>
        <v>1</v>
      </c>
      <c r="F97" s="21" t="s">
        <v>4</v>
      </c>
      <c r="G97" s="21">
        <f>SUM(G94:G96)</f>
        <v>508</v>
      </c>
      <c r="H97" s="16"/>
      <c r="I97" s="16"/>
      <c r="J97" s="16"/>
      <c r="K97" s="16"/>
      <c r="L97" s="16"/>
      <c r="M97" s="16"/>
    </row>
    <row r="98" ht="12.75">
      <c r="B98" t="s">
        <v>92</v>
      </c>
    </row>
    <row r="99" spans="1:14" ht="12.75" customHeight="1">
      <c r="A99" s="92" t="s">
        <v>36</v>
      </c>
      <c r="B99" s="94" t="s">
        <v>5</v>
      </c>
      <c r="C99" s="93" t="s">
        <v>6</v>
      </c>
      <c r="D99" s="109"/>
      <c r="E99" s="110"/>
      <c r="F99" s="73" t="s">
        <v>7</v>
      </c>
      <c r="G99" s="93" t="s">
        <v>8</v>
      </c>
      <c r="H99" s="109"/>
      <c r="I99" s="109"/>
      <c r="J99" s="109"/>
      <c r="K99" s="109"/>
      <c r="L99" s="109"/>
      <c r="M99" s="110"/>
      <c r="N99" s="95" t="s">
        <v>9</v>
      </c>
    </row>
    <row r="100" spans="1:14" s="1" customFormat="1" ht="12.75">
      <c r="A100" s="92"/>
      <c r="B100" s="107"/>
      <c r="C100" s="74" t="s">
        <v>10</v>
      </c>
      <c r="D100" s="74" t="s">
        <v>11</v>
      </c>
      <c r="E100" s="75" t="s">
        <v>12</v>
      </c>
      <c r="F100" s="104" t="s">
        <v>70</v>
      </c>
      <c r="G100" s="75" t="s">
        <v>4</v>
      </c>
      <c r="H100" s="99" t="s">
        <v>152</v>
      </c>
      <c r="I100" s="100"/>
      <c r="J100" s="98"/>
      <c r="K100" s="99" t="s">
        <v>153</v>
      </c>
      <c r="L100" s="100"/>
      <c r="M100" s="98"/>
      <c r="N100" s="96"/>
    </row>
    <row r="101" spans="1:14" s="1" customFormat="1" ht="12.75">
      <c r="A101" s="92"/>
      <c r="B101" s="108"/>
      <c r="C101" s="77"/>
      <c r="D101" s="77" t="s">
        <v>15</v>
      </c>
      <c r="E101" s="78" t="s">
        <v>16</v>
      </c>
      <c r="F101" s="105"/>
      <c r="G101" s="78" t="s">
        <v>17</v>
      </c>
      <c r="H101" s="76" t="s">
        <v>18</v>
      </c>
      <c r="I101" s="79" t="s">
        <v>19</v>
      </c>
      <c r="J101" s="79" t="s">
        <v>20</v>
      </c>
      <c r="K101" s="79" t="s">
        <v>18</v>
      </c>
      <c r="L101" s="79" t="s">
        <v>19</v>
      </c>
      <c r="M101" s="79" t="s">
        <v>20</v>
      </c>
      <c r="N101" s="97"/>
    </row>
    <row r="102" spans="1:14" s="25" customFormat="1" ht="12.75">
      <c r="A102" s="22">
        <f>A101+1</f>
        <v>1</v>
      </c>
      <c r="B102" s="45" t="s">
        <v>60</v>
      </c>
      <c r="C102" s="43">
        <v>5</v>
      </c>
      <c r="D102" s="43">
        <v>5</v>
      </c>
      <c r="E102" s="43"/>
      <c r="F102" s="23">
        <v>3</v>
      </c>
      <c r="G102" s="43">
        <v>30</v>
      </c>
      <c r="H102" s="23">
        <v>15</v>
      </c>
      <c r="I102" s="23">
        <v>15</v>
      </c>
      <c r="J102" s="23">
        <v>0</v>
      </c>
      <c r="K102" s="23">
        <v>0</v>
      </c>
      <c r="L102" s="23">
        <v>0</v>
      </c>
      <c r="M102" s="23">
        <v>0</v>
      </c>
      <c r="N102" s="22"/>
    </row>
    <row r="103" spans="1:14" s="25" customFormat="1" ht="12.75">
      <c r="A103" s="22">
        <v>2</v>
      </c>
      <c r="B103" s="22" t="s">
        <v>64</v>
      </c>
      <c r="C103" s="43">
        <v>5</v>
      </c>
      <c r="D103" s="43">
        <v>5</v>
      </c>
      <c r="E103" s="43"/>
      <c r="F103" s="23">
        <v>3</v>
      </c>
      <c r="G103" s="43">
        <v>30</v>
      </c>
      <c r="H103" s="23">
        <v>15</v>
      </c>
      <c r="I103" s="23">
        <v>15</v>
      </c>
      <c r="J103" s="23">
        <v>0</v>
      </c>
      <c r="K103" s="23">
        <v>0</v>
      </c>
      <c r="L103" s="23">
        <v>0</v>
      </c>
      <c r="M103" s="23">
        <v>0</v>
      </c>
      <c r="N103" s="22"/>
    </row>
    <row r="104" spans="1:14" s="25" customFormat="1" ht="12.75">
      <c r="A104" s="22">
        <v>3</v>
      </c>
      <c r="B104" s="22" t="s">
        <v>65</v>
      </c>
      <c r="C104" s="23"/>
      <c r="D104" s="43">
        <v>5</v>
      </c>
      <c r="E104" s="23"/>
      <c r="F104" s="23">
        <v>3</v>
      </c>
      <c r="G104" s="23">
        <v>30</v>
      </c>
      <c r="H104" s="23">
        <v>15</v>
      </c>
      <c r="I104" s="23">
        <v>15</v>
      </c>
      <c r="J104" s="23">
        <v>0</v>
      </c>
      <c r="K104" s="23">
        <v>0</v>
      </c>
      <c r="L104" s="23">
        <v>0</v>
      </c>
      <c r="M104" s="23">
        <v>0</v>
      </c>
      <c r="N104" s="22"/>
    </row>
    <row r="105" spans="1:14" s="25" customFormat="1" ht="12.75">
      <c r="A105" s="22">
        <v>4</v>
      </c>
      <c r="B105" s="22" t="s">
        <v>66</v>
      </c>
      <c r="C105" s="23"/>
      <c r="D105" s="23">
        <v>6</v>
      </c>
      <c r="E105" s="23"/>
      <c r="F105" s="23">
        <v>3</v>
      </c>
      <c r="G105" s="23">
        <v>30</v>
      </c>
      <c r="H105" s="23">
        <v>0</v>
      </c>
      <c r="I105" s="23">
        <v>0</v>
      </c>
      <c r="J105" s="23">
        <v>0</v>
      </c>
      <c r="K105" s="23">
        <v>15</v>
      </c>
      <c r="L105" s="23">
        <v>15</v>
      </c>
      <c r="M105" s="23">
        <v>0</v>
      </c>
      <c r="N105" s="22"/>
    </row>
    <row r="106" spans="1:14" s="25" customFormat="1" ht="12.75">
      <c r="A106" s="22">
        <v>5</v>
      </c>
      <c r="B106" s="22" t="s">
        <v>40</v>
      </c>
      <c r="C106" s="23"/>
      <c r="D106" s="23">
        <v>6</v>
      </c>
      <c r="E106" s="23"/>
      <c r="F106" s="23">
        <v>3</v>
      </c>
      <c r="G106" s="23">
        <v>30</v>
      </c>
      <c r="H106" s="23">
        <v>0</v>
      </c>
      <c r="I106" s="23">
        <v>0</v>
      </c>
      <c r="J106" s="23">
        <v>0</v>
      </c>
      <c r="K106" s="23">
        <v>15</v>
      </c>
      <c r="L106" s="23">
        <v>7</v>
      </c>
      <c r="M106" s="23">
        <v>8</v>
      </c>
      <c r="N106" s="22"/>
    </row>
    <row r="107" spans="1:14" s="25" customFormat="1" ht="12.75">
      <c r="A107" s="22">
        <v>6</v>
      </c>
      <c r="B107" s="22" t="s">
        <v>185</v>
      </c>
      <c r="C107" s="23"/>
      <c r="D107" s="23">
        <v>6</v>
      </c>
      <c r="E107" s="23"/>
      <c r="F107" s="23">
        <v>4</v>
      </c>
      <c r="G107" s="23">
        <v>40</v>
      </c>
      <c r="H107" s="24">
        <v>0</v>
      </c>
      <c r="I107" s="24">
        <v>0</v>
      </c>
      <c r="J107" s="24">
        <v>0</v>
      </c>
      <c r="K107" s="24">
        <v>10</v>
      </c>
      <c r="L107" s="24">
        <v>5</v>
      </c>
      <c r="M107" s="24">
        <v>25</v>
      </c>
      <c r="N107" s="22"/>
    </row>
    <row r="108" spans="1:14" s="1" customFormat="1" ht="12.75">
      <c r="A108" s="3">
        <v>7</v>
      </c>
      <c r="B108" s="3" t="s">
        <v>37</v>
      </c>
      <c r="C108" s="4"/>
      <c r="D108" s="4">
        <v>5</v>
      </c>
      <c r="E108" s="4"/>
      <c r="F108" s="2">
        <v>2</v>
      </c>
      <c r="G108" s="4">
        <v>16</v>
      </c>
      <c r="H108" s="2">
        <v>6</v>
      </c>
      <c r="I108" s="2">
        <v>0</v>
      </c>
      <c r="J108" s="2">
        <v>10</v>
      </c>
      <c r="K108" s="2">
        <v>0</v>
      </c>
      <c r="L108" s="2">
        <v>0</v>
      </c>
      <c r="M108" s="2">
        <v>0</v>
      </c>
      <c r="N108" s="3"/>
    </row>
    <row r="109" spans="1:14" s="1" customFormat="1" ht="12.75">
      <c r="A109" s="3">
        <v>8</v>
      </c>
      <c r="B109" s="3" t="s">
        <v>78</v>
      </c>
      <c r="C109" s="2"/>
      <c r="D109" s="4">
        <v>5</v>
      </c>
      <c r="E109" s="2"/>
      <c r="F109" s="2">
        <v>1</v>
      </c>
      <c r="G109" s="2">
        <v>8</v>
      </c>
      <c r="H109" s="2">
        <v>0</v>
      </c>
      <c r="I109" s="2">
        <v>8</v>
      </c>
      <c r="J109" s="2">
        <v>0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3">
        <v>9</v>
      </c>
      <c r="B110" s="3" t="s">
        <v>74</v>
      </c>
      <c r="C110" s="2"/>
      <c r="D110" s="2">
        <v>5</v>
      </c>
      <c r="E110" s="2"/>
      <c r="F110" s="2">
        <v>1</v>
      </c>
      <c r="G110" s="2">
        <v>8</v>
      </c>
      <c r="H110" s="5">
        <v>8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3"/>
    </row>
    <row r="111" spans="1:14" s="1" customFormat="1" ht="12.75">
      <c r="A111" s="3">
        <f>A110+1</f>
        <v>10</v>
      </c>
      <c r="B111" s="3" t="s">
        <v>75</v>
      </c>
      <c r="C111" s="2"/>
      <c r="D111" s="4">
        <v>5</v>
      </c>
      <c r="E111" s="2"/>
      <c r="F111" s="2">
        <v>1</v>
      </c>
      <c r="G111" s="2">
        <v>15</v>
      </c>
      <c r="H111" s="2">
        <v>8</v>
      </c>
      <c r="I111" s="2">
        <v>7</v>
      </c>
      <c r="J111" s="2">
        <v>0</v>
      </c>
      <c r="K111" s="2">
        <v>0</v>
      </c>
      <c r="L111" s="2">
        <v>0</v>
      </c>
      <c r="M111" s="2">
        <v>0</v>
      </c>
      <c r="N111" s="3"/>
    </row>
    <row r="112" spans="1:14" s="1" customFormat="1" ht="12.75">
      <c r="A112" s="3">
        <f>A111+1</f>
        <v>11</v>
      </c>
      <c r="B112" s="6" t="s">
        <v>32</v>
      </c>
      <c r="C112" s="7"/>
      <c r="D112" s="8"/>
      <c r="E112" s="7" t="s">
        <v>149</v>
      </c>
      <c r="F112" s="2">
        <v>10</v>
      </c>
      <c r="G112" s="2">
        <v>30</v>
      </c>
      <c r="H112" s="2">
        <v>0</v>
      </c>
      <c r="I112" s="2">
        <v>15</v>
      </c>
      <c r="J112" s="2">
        <v>0</v>
      </c>
      <c r="K112" s="2">
        <v>0</v>
      </c>
      <c r="L112" s="2">
        <v>15</v>
      </c>
      <c r="M112" s="2">
        <v>0</v>
      </c>
      <c r="N112" s="3" t="s">
        <v>181</v>
      </c>
    </row>
    <row r="113" spans="1:14" s="1" customFormat="1" ht="12.75">
      <c r="A113" s="3">
        <f>A112+1</f>
        <v>12</v>
      </c>
      <c r="B113" s="6" t="s">
        <v>61</v>
      </c>
      <c r="C113" s="7"/>
      <c r="D113" s="8">
        <v>5</v>
      </c>
      <c r="E113" s="7"/>
      <c r="F113" s="2">
        <v>1</v>
      </c>
      <c r="G113" s="2">
        <v>9</v>
      </c>
      <c r="H113" s="2">
        <v>9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3"/>
    </row>
    <row r="114" spans="1:14" ht="12.75">
      <c r="A114" s="3">
        <f>A113+1</f>
        <v>13</v>
      </c>
      <c r="B114" s="6" t="s">
        <v>62</v>
      </c>
      <c r="C114" s="7">
        <v>5</v>
      </c>
      <c r="D114" s="8">
        <v>5</v>
      </c>
      <c r="E114" s="7"/>
      <c r="F114" s="7">
        <v>1</v>
      </c>
      <c r="G114" s="7">
        <v>17</v>
      </c>
      <c r="H114" s="5">
        <v>11</v>
      </c>
      <c r="I114" s="5">
        <v>6</v>
      </c>
      <c r="J114" s="5">
        <v>0</v>
      </c>
      <c r="K114" s="5">
        <v>0</v>
      </c>
      <c r="L114" s="5">
        <v>0</v>
      </c>
      <c r="M114" s="5">
        <v>0</v>
      </c>
      <c r="N114" s="6"/>
    </row>
    <row r="115" spans="1:14" s="1" customFormat="1" ht="12.75">
      <c r="A115" s="3">
        <f>A114+1</f>
        <v>14</v>
      </c>
      <c r="B115" s="3" t="s">
        <v>73</v>
      </c>
      <c r="C115" s="2"/>
      <c r="D115" s="4">
        <v>5</v>
      </c>
      <c r="E115" s="2"/>
      <c r="F115" s="2">
        <v>2</v>
      </c>
      <c r="G115" s="2">
        <v>18</v>
      </c>
      <c r="H115" s="2">
        <v>6</v>
      </c>
      <c r="I115" s="2">
        <v>6</v>
      </c>
      <c r="J115" s="2">
        <v>6</v>
      </c>
      <c r="K115" s="2">
        <v>0</v>
      </c>
      <c r="L115" s="2">
        <v>0</v>
      </c>
      <c r="M115" s="2">
        <v>0</v>
      </c>
      <c r="N115" s="3"/>
    </row>
    <row r="116" spans="1:14" s="1" customFormat="1" ht="12.75">
      <c r="A116" s="3">
        <v>15</v>
      </c>
      <c r="B116" s="3" t="s">
        <v>67</v>
      </c>
      <c r="C116" s="2">
        <v>6</v>
      </c>
      <c r="D116" s="2">
        <v>6</v>
      </c>
      <c r="E116" s="2"/>
      <c r="F116" s="2">
        <v>1</v>
      </c>
      <c r="G116" s="2">
        <v>15</v>
      </c>
      <c r="H116" s="2">
        <v>0</v>
      </c>
      <c r="I116" s="2">
        <v>0</v>
      </c>
      <c r="J116" s="2">
        <v>0</v>
      </c>
      <c r="K116" s="2">
        <v>8</v>
      </c>
      <c r="L116" s="2">
        <v>7</v>
      </c>
      <c r="M116" s="2">
        <v>0</v>
      </c>
      <c r="N116" s="3"/>
    </row>
    <row r="117" spans="1:14" s="1" customFormat="1" ht="12.75">
      <c r="A117" s="3">
        <v>16</v>
      </c>
      <c r="B117" s="3" t="s">
        <v>38</v>
      </c>
      <c r="C117" s="2">
        <v>6</v>
      </c>
      <c r="D117" s="2">
        <v>6</v>
      </c>
      <c r="E117" s="2"/>
      <c r="F117" s="2">
        <v>1</v>
      </c>
      <c r="G117" s="2">
        <v>18</v>
      </c>
      <c r="H117" s="2">
        <v>0</v>
      </c>
      <c r="I117" s="2">
        <v>0</v>
      </c>
      <c r="J117" s="2">
        <v>0</v>
      </c>
      <c r="K117" s="2">
        <v>9</v>
      </c>
      <c r="L117" s="2">
        <v>9</v>
      </c>
      <c r="M117" s="2">
        <v>0</v>
      </c>
      <c r="N117" s="9"/>
    </row>
    <row r="118" spans="1:14" s="1" customFormat="1" ht="12.75">
      <c r="A118" s="3">
        <v>17</v>
      </c>
      <c r="B118" s="3" t="s">
        <v>68</v>
      </c>
      <c r="C118" s="4"/>
      <c r="D118" s="4">
        <v>6</v>
      </c>
      <c r="E118" s="4"/>
      <c r="F118" s="2">
        <v>1</v>
      </c>
      <c r="G118" s="4">
        <v>9</v>
      </c>
      <c r="H118" s="2">
        <v>0</v>
      </c>
      <c r="I118" s="2">
        <v>0</v>
      </c>
      <c r="J118" s="2">
        <v>0</v>
      </c>
      <c r="K118" s="2">
        <v>9</v>
      </c>
      <c r="L118" s="2">
        <v>0</v>
      </c>
      <c r="M118" s="2">
        <v>0</v>
      </c>
      <c r="N118" s="3"/>
    </row>
    <row r="119" spans="1:14" s="1" customFormat="1" ht="12.75">
      <c r="A119" s="3">
        <v>18</v>
      </c>
      <c r="B119" s="3" t="s">
        <v>69</v>
      </c>
      <c r="C119" s="2">
        <v>6</v>
      </c>
      <c r="D119" s="2"/>
      <c r="E119" s="2"/>
      <c r="F119" s="2">
        <v>1</v>
      </c>
      <c r="G119" s="2">
        <v>9</v>
      </c>
      <c r="H119" s="5">
        <v>0</v>
      </c>
      <c r="I119" s="5">
        <v>0</v>
      </c>
      <c r="J119" s="5">
        <v>0</v>
      </c>
      <c r="K119" s="5">
        <v>9</v>
      </c>
      <c r="L119" s="5">
        <v>0</v>
      </c>
      <c r="M119" s="5">
        <v>0</v>
      </c>
      <c r="N119" s="3"/>
    </row>
    <row r="120" spans="1:14" s="1" customFormat="1" ht="12.75">
      <c r="A120" s="3">
        <v>19</v>
      </c>
      <c r="B120" s="3" t="s">
        <v>63</v>
      </c>
      <c r="C120" s="2"/>
      <c r="D120" s="2">
        <v>6</v>
      </c>
      <c r="E120" s="2"/>
      <c r="F120" s="2">
        <v>1</v>
      </c>
      <c r="G120" s="2">
        <v>8</v>
      </c>
      <c r="H120" s="2">
        <v>0</v>
      </c>
      <c r="I120" s="2">
        <v>0</v>
      </c>
      <c r="J120" s="2">
        <v>0</v>
      </c>
      <c r="K120" s="2">
        <v>8</v>
      </c>
      <c r="L120" s="2">
        <v>0</v>
      </c>
      <c r="M120" s="2">
        <v>0</v>
      </c>
      <c r="N120" s="3"/>
    </row>
    <row r="121" spans="1:14" s="1" customFormat="1" ht="12.75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</row>
    <row r="122" spans="1:14" s="1" customFormat="1" ht="12.75">
      <c r="A122" s="3"/>
      <c r="B122" s="44" t="s">
        <v>85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</row>
    <row r="123" spans="1:14" s="1" customFormat="1" ht="12.75">
      <c r="A123" s="3">
        <v>20</v>
      </c>
      <c r="B123" s="3" t="s">
        <v>116</v>
      </c>
      <c r="C123" s="2">
        <v>5</v>
      </c>
      <c r="D123" s="2">
        <v>5</v>
      </c>
      <c r="E123" s="2"/>
      <c r="F123" s="2">
        <v>3</v>
      </c>
      <c r="G123" s="2">
        <v>24</v>
      </c>
      <c r="H123" s="2">
        <v>8</v>
      </c>
      <c r="I123" s="2">
        <v>16</v>
      </c>
      <c r="J123" s="2">
        <v>0</v>
      </c>
      <c r="K123" s="2">
        <v>0</v>
      </c>
      <c r="L123" s="2">
        <v>0</v>
      </c>
      <c r="M123" s="2">
        <v>0</v>
      </c>
      <c r="N123" s="3"/>
    </row>
    <row r="124" spans="1:14" s="1" customFormat="1" ht="12.75">
      <c r="A124" s="3">
        <v>21</v>
      </c>
      <c r="B124" s="3" t="s">
        <v>117</v>
      </c>
      <c r="C124" s="2"/>
      <c r="D124" s="2">
        <v>5</v>
      </c>
      <c r="E124" s="2"/>
      <c r="F124" s="2">
        <v>3</v>
      </c>
      <c r="G124" s="2">
        <v>18</v>
      </c>
      <c r="H124" s="2">
        <v>6</v>
      </c>
      <c r="I124" s="2">
        <v>12</v>
      </c>
      <c r="J124" s="2">
        <v>0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22</v>
      </c>
      <c r="B125" s="3" t="s">
        <v>118</v>
      </c>
      <c r="C125" s="2">
        <v>5</v>
      </c>
      <c r="D125" s="2">
        <v>5</v>
      </c>
      <c r="E125" s="2"/>
      <c r="F125" s="2">
        <v>3</v>
      </c>
      <c r="G125" s="2">
        <v>27</v>
      </c>
      <c r="H125" s="2">
        <v>9</v>
      </c>
      <c r="I125" s="2">
        <v>18</v>
      </c>
      <c r="J125" s="2">
        <v>0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23</v>
      </c>
      <c r="B126" s="3" t="s">
        <v>119</v>
      </c>
      <c r="C126" s="2"/>
      <c r="D126" s="2">
        <v>5</v>
      </c>
      <c r="E126" s="2"/>
      <c r="F126" s="2">
        <v>2</v>
      </c>
      <c r="G126" s="2">
        <v>18</v>
      </c>
      <c r="H126" s="2">
        <v>6</v>
      </c>
      <c r="I126" s="2">
        <v>12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24</v>
      </c>
      <c r="B127" s="3" t="s">
        <v>120</v>
      </c>
      <c r="C127" s="2"/>
      <c r="D127" s="2">
        <v>6</v>
      </c>
      <c r="E127" s="2"/>
      <c r="F127" s="2">
        <v>3</v>
      </c>
      <c r="G127" s="2">
        <v>15</v>
      </c>
      <c r="H127" s="2">
        <v>0</v>
      </c>
      <c r="I127" s="2">
        <v>0</v>
      </c>
      <c r="J127" s="2">
        <v>0</v>
      </c>
      <c r="K127" s="2">
        <v>9</v>
      </c>
      <c r="L127" s="2">
        <v>6</v>
      </c>
      <c r="M127" s="2">
        <v>0</v>
      </c>
      <c r="N127" s="3"/>
    </row>
    <row r="128" spans="1:14" s="1" customFormat="1" ht="12.75">
      <c r="A128" s="3">
        <v>25</v>
      </c>
      <c r="B128" s="3" t="s">
        <v>121</v>
      </c>
      <c r="C128" s="2"/>
      <c r="D128" s="2">
        <v>6</v>
      </c>
      <c r="E128" s="2"/>
      <c r="F128" s="2">
        <v>1</v>
      </c>
      <c r="G128" s="2">
        <v>12</v>
      </c>
      <c r="H128" s="2">
        <v>0</v>
      </c>
      <c r="I128" s="2">
        <v>0</v>
      </c>
      <c r="J128" s="2">
        <v>0</v>
      </c>
      <c r="K128" s="2">
        <v>6</v>
      </c>
      <c r="L128" s="2">
        <v>6</v>
      </c>
      <c r="M128" s="2">
        <v>0</v>
      </c>
      <c r="N128" s="3"/>
    </row>
    <row r="129" spans="1:14" s="1" customFormat="1" ht="12.75">
      <c r="A129" s="3">
        <v>26</v>
      </c>
      <c r="B129" s="3" t="s">
        <v>122</v>
      </c>
      <c r="C129" s="2"/>
      <c r="D129" s="2">
        <v>6</v>
      </c>
      <c r="E129" s="2"/>
      <c r="F129" s="2">
        <v>1</v>
      </c>
      <c r="G129" s="2">
        <v>12</v>
      </c>
      <c r="H129" s="2">
        <v>0</v>
      </c>
      <c r="I129" s="2">
        <v>0</v>
      </c>
      <c r="J129" s="2">
        <v>0</v>
      </c>
      <c r="K129" s="2">
        <v>6</v>
      </c>
      <c r="L129" s="2">
        <v>6</v>
      </c>
      <c r="M129" s="2">
        <v>0</v>
      </c>
      <c r="N129" s="3"/>
    </row>
    <row r="130" spans="1:14" s="1" customFormat="1" ht="12.75">
      <c r="A130" s="3">
        <v>27</v>
      </c>
      <c r="B130" s="3" t="s">
        <v>123</v>
      </c>
      <c r="C130" s="2"/>
      <c r="D130" s="2">
        <v>6</v>
      </c>
      <c r="E130" s="2"/>
      <c r="F130" s="2">
        <v>1</v>
      </c>
      <c r="G130" s="2">
        <v>12</v>
      </c>
      <c r="H130" s="2">
        <v>0</v>
      </c>
      <c r="I130" s="2">
        <v>0</v>
      </c>
      <c r="J130" s="2">
        <v>0</v>
      </c>
      <c r="K130" s="2">
        <v>6</v>
      </c>
      <c r="L130" s="2">
        <v>6</v>
      </c>
      <c r="M130" s="2">
        <v>0</v>
      </c>
      <c r="N130" s="3"/>
    </row>
    <row r="131" spans="1:14" s="14" customFormat="1" ht="12.75">
      <c r="A131" s="12"/>
      <c r="B131" s="12" t="s">
        <v>28</v>
      </c>
      <c r="C131" s="13">
        <f>COUNT(C102:C130)</f>
        <v>8</v>
      </c>
      <c r="D131" s="12"/>
      <c r="E131" s="12"/>
      <c r="F131" s="13">
        <f aca="true" t="shared" si="12" ref="F131:M131">SUM(F102:F130)</f>
        <v>60</v>
      </c>
      <c r="G131" s="13">
        <f t="shared" si="12"/>
        <v>508</v>
      </c>
      <c r="H131" s="13">
        <f t="shared" si="12"/>
        <v>122</v>
      </c>
      <c r="I131" s="13">
        <f t="shared" si="12"/>
        <v>145</v>
      </c>
      <c r="J131" s="13">
        <f t="shared" si="12"/>
        <v>16</v>
      </c>
      <c r="K131" s="13">
        <f t="shared" si="12"/>
        <v>110</v>
      </c>
      <c r="L131" s="13">
        <f t="shared" si="12"/>
        <v>82</v>
      </c>
      <c r="M131" s="13">
        <f t="shared" si="12"/>
        <v>33</v>
      </c>
      <c r="N131" s="12"/>
    </row>
    <row r="132" spans="2:14" s="16" customFormat="1" ht="12.75">
      <c r="B132" s="16" t="s">
        <v>76</v>
      </c>
      <c r="H132" s="106">
        <f>SUM(H131:J131)</f>
        <v>283</v>
      </c>
      <c r="I132" s="106"/>
      <c r="J132" s="106"/>
      <c r="K132" s="106">
        <f>SUM(K131:M131)</f>
        <v>225</v>
      </c>
      <c r="L132" s="106"/>
      <c r="M132" s="106"/>
      <c r="N132" s="15"/>
    </row>
    <row r="133" spans="2:14" s="21" customFormat="1" ht="12.75">
      <c r="B133" s="21" t="s">
        <v>183</v>
      </c>
      <c r="H133" s="83"/>
      <c r="I133" s="83"/>
      <c r="J133" s="83"/>
      <c r="K133" s="83"/>
      <c r="L133" s="83"/>
      <c r="M133" s="83"/>
      <c r="N133" s="84"/>
    </row>
    <row r="134" ht="12.75">
      <c r="B134" t="s">
        <v>184</v>
      </c>
    </row>
    <row r="135" spans="1:14" ht="12.75">
      <c r="A135" s="1"/>
      <c r="B135" s="69" t="s">
        <v>70</v>
      </c>
      <c r="C135" s="20"/>
      <c r="D135" s="20"/>
      <c r="E135" s="20"/>
      <c r="F135" s="69">
        <f>SUM(F102:F130)</f>
        <v>60</v>
      </c>
      <c r="G135" s="70" t="s">
        <v>176</v>
      </c>
      <c r="H135" s="70" t="s">
        <v>177</v>
      </c>
      <c r="I135" s="68"/>
      <c r="J135" s="68"/>
      <c r="K135" s="68"/>
      <c r="L135" s="68"/>
      <c r="M135" s="11"/>
      <c r="N135" s="10"/>
    </row>
    <row r="136" spans="1:14" ht="12.75">
      <c r="A136" s="1"/>
      <c r="B136" s="71" t="s">
        <v>86</v>
      </c>
      <c r="C136" s="20"/>
      <c r="D136" s="20"/>
      <c r="E136" s="20"/>
      <c r="F136" s="72">
        <f>SUM(F102:F120)</f>
        <v>43</v>
      </c>
      <c r="G136" s="70">
        <f>+SUM(F102:F104)+SUM(F108:F115)-10</f>
        <v>18</v>
      </c>
      <c r="H136" s="70">
        <f>F136-G136</f>
        <v>25</v>
      </c>
      <c r="I136" s="68"/>
      <c r="J136" s="68"/>
      <c r="K136" s="68"/>
      <c r="L136" s="68"/>
      <c r="M136" s="11"/>
      <c r="N136" s="10"/>
    </row>
    <row r="137" spans="1:14" ht="12.75">
      <c r="A137" s="1"/>
      <c r="B137" s="71" t="s">
        <v>175</v>
      </c>
      <c r="C137" s="20"/>
      <c r="D137" s="20"/>
      <c r="E137" s="20"/>
      <c r="F137" s="72">
        <f>SUM(F123:F130)</f>
        <v>17</v>
      </c>
      <c r="G137" s="70">
        <f>+SUM(F123:F126)</f>
        <v>11</v>
      </c>
      <c r="H137" s="70">
        <f>F137-G137</f>
        <v>6</v>
      </c>
      <c r="I137" s="68"/>
      <c r="J137" s="68"/>
      <c r="K137" s="68"/>
      <c r="L137" s="68"/>
      <c r="M137" s="11"/>
      <c r="N137" s="10"/>
    </row>
    <row r="138" spans="1:14" ht="12.75">
      <c r="A138" s="1"/>
      <c r="B138" s="1"/>
      <c r="C138" s="20"/>
      <c r="D138" s="20"/>
      <c r="E138" s="20"/>
      <c r="F138" s="14"/>
      <c r="G138" s="69">
        <f>SUM(G136:G137)</f>
        <v>29</v>
      </c>
      <c r="H138" s="69">
        <f>SUM(H136:H137)</f>
        <v>31</v>
      </c>
      <c r="I138" s="68"/>
      <c r="J138" s="68"/>
      <c r="K138" s="68"/>
      <c r="L138" s="68"/>
      <c r="M138" s="11"/>
      <c r="N138" s="10"/>
    </row>
    <row r="139" spans="2:5" ht="12.75">
      <c r="B139" s="102" t="s">
        <v>79</v>
      </c>
      <c r="C139" s="103"/>
      <c r="D139" s="103"/>
      <c r="E139" s="103"/>
    </row>
    <row r="140" spans="2:13" s="26" customFormat="1" ht="12.75">
      <c r="B140" s="26" t="s">
        <v>81</v>
      </c>
      <c r="F140" s="26">
        <f>SUM(F102:F107)</f>
        <v>19</v>
      </c>
      <c r="G140" s="26">
        <f>SUM(G102:G107)</f>
        <v>190</v>
      </c>
      <c r="H140" s="26">
        <f aca="true" t="shared" si="13" ref="H140:M140">SUM(H102:H107)</f>
        <v>45</v>
      </c>
      <c r="I140" s="26">
        <f t="shared" si="13"/>
        <v>45</v>
      </c>
      <c r="J140" s="26">
        <f t="shared" si="13"/>
        <v>0</v>
      </c>
      <c r="K140" s="26">
        <f t="shared" si="13"/>
        <v>40</v>
      </c>
      <c r="L140" s="26">
        <f t="shared" si="13"/>
        <v>27</v>
      </c>
      <c r="M140" s="26">
        <f t="shared" si="13"/>
        <v>33</v>
      </c>
    </row>
    <row r="142" spans="1:14" ht="12.75">
      <c r="A142" s="16"/>
      <c r="B142" s="15" t="s">
        <v>170</v>
      </c>
      <c r="F142" s="16"/>
      <c r="G142" s="16"/>
      <c r="H142" s="59"/>
      <c r="I142" s="59"/>
      <c r="J142" s="59"/>
      <c r="K142" s="59"/>
      <c r="L142" s="59"/>
      <c r="M142" s="59"/>
      <c r="N142" s="15"/>
    </row>
    <row r="143" spans="1:14" ht="12.75">
      <c r="A143" s="21">
        <v>1</v>
      </c>
      <c r="B143" t="s">
        <v>160</v>
      </c>
      <c r="F143" s="16"/>
      <c r="G143" s="16"/>
      <c r="H143" s="59"/>
      <c r="I143" s="59"/>
      <c r="J143" s="59"/>
      <c r="K143" s="59"/>
      <c r="L143" s="59"/>
      <c r="M143" s="59"/>
      <c r="N143" s="15"/>
    </row>
    <row r="144" spans="1:14" ht="12.75">
      <c r="A144" s="21">
        <v>2</v>
      </c>
      <c r="B144" t="s">
        <v>161</v>
      </c>
      <c r="F144" s="16"/>
      <c r="G144" s="16"/>
      <c r="H144" s="59"/>
      <c r="I144" s="59"/>
      <c r="J144" s="59"/>
      <c r="K144" s="59"/>
      <c r="L144" s="59"/>
      <c r="M144" s="59"/>
      <c r="N144" s="15"/>
    </row>
    <row r="145" spans="1:14" ht="12.75">
      <c r="A145" s="21">
        <v>3</v>
      </c>
      <c r="B145" t="s">
        <v>162</v>
      </c>
      <c r="F145" s="16"/>
      <c r="G145" s="16"/>
      <c r="H145" s="59"/>
      <c r="I145" s="59"/>
      <c r="J145" s="59"/>
      <c r="K145" s="59"/>
      <c r="L145" s="59"/>
      <c r="M145" s="59"/>
      <c r="N145" s="15"/>
    </row>
    <row r="146" spans="1:14" ht="12.75">
      <c r="A146" s="21">
        <v>4</v>
      </c>
      <c r="B146" s="64" t="s">
        <v>163</v>
      </c>
      <c r="C146" s="65"/>
      <c r="D146" s="65"/>
      <c r="E146" s="65"/>
      <c r="F146" s="16"/>
      <c r="G146" s="16"/>
      <c r="H146" s="59"/>
      <c r="I146" s="59"/>
      <c r="J146" s="59"/>
      <c r="K146" s="59"/>
      <c r="L146" s="59"/>
      <c r="M146" s="59"/>
      <c r="N146" s="15"/>
    </row>
    <row r="147" spans="1:14" ht="12.75">
      <c r="A147" s="21">
        <v>5</v>
      </c>
      <c r="B147" s="64" t="s">
        <v>164</v>
      </c>
      <c r="C147" s="65"/>
      <c r="D147" s="65"/>
      <c r="E147" s="65"/>
      <c r="F147" s="16"/>
      <c r="G147" s="16"/>
      <c r="H147" s="59"/>
      <c r="I147" s="59"/>
      <c r="J147" s="59"/>
      <c r="K147" s="59"/>
      <c r="L147" s="59"/>
      <c r="M147" s="59"/>
      <c r="N147" s="15"/>
    </row>
    <row r="148" spans="1:14" ht="12.75">
      <c r="A148" s="21">
        <v>6</v>
      </c>
      <c r="B148" t="s">
        <v>165</v>
      </c>
      <c r="F148" s="16"/>
      <c r="G148" s="16"/>
      <c r="H148" s="59"/>
      <c r="I148" s="59"/>
      <c r="J148" s="59"/>
      <c r="K148" s="59"/>
      <c r="L148" s="59"/>
      <c r="M148" s="59"/>
      <c r="N148" s="15"/>
    </row>
    <row r="149" spans="1:14" ht="12.75">
      <c r="A149" s="21">
        <v>7</v>
      </c>
      <c r="B149" t="s">
        <v>166</v>
      </c>
      <c r="F149" s="16"/>
      <c r="G149" s="16"/>
      <c r="H149" s="59"/>
      <c r="I149" s="59"/>
      <c r="J149" s="59"/>
      <c r="K149" s="59"/>
      <c r="L149" s="59"/>
      <c r="M149" s="59"/>
      <c r="N149" s="15"/>
    </row>
    <row r="150" spans="1:14" ht="12.75">
      <c r="A150" s="21">
        <v>8</v>
      </c>
      <c r="B150" s="64" t="s">
        <v>167</v>
      </c>
      <c r="C150" s="65"/>
      <c r="D150" s="65"/>
      <c r="E150" s="65"/>
      <c r="F150" s="16"/>
      <c r="G150" s="16"/>
      <c r="H150" s="59"/>
      <c r="I150" s="59"/>
      <c r="J150" s="59"/>
      <c r="K150" s="59"/>
      <c r="L150" s="59"/>
      <c r="M150" s="59"/>
      <c r="N150" s="15"/>
    </row>
    <row r="151" spans="1:14" ht="12.75">
      <c r="A151" s="21">
        <v>9</v>
      </c>
      <c r="B151" s="64" t="s">
        <v>168</v>
      </c>
      <c r="C151" s="65"/>
      <c r="D151" s="65"/>
      <c r="E151" s="65"/>
      <c r="F151" s="16"/>
      <c r="G151" s="16"/>
      <c r="H151" s="59"/>
      <c r="I151" s="59"/>
      <c r="J151" s="59"/>
      <c r="K151" s="59"/>
      <c r="L151" s="59"/>
      <c r="M151" s="59"/>
      <c r="N151" s="15"/>
    </row>
    <row r="152" spans="1:14" ht="12.75">
      <c r="A152" s="21">
        <v>10</v>
      </c>
      <c r="B152" t="s">
        <v>169</v>
      </c>
      <c r="F152" s="16"/>
      <c r="G152" s="16"/>
      <c r="H152" s="59"/>
      <c r="I152" s="59"/>
      <c r="J152" s="59"/>
      <c r="K152" s="59"/>
      <c r="L152" s="59"/>
      <c r="M152" s="59"/>
      <c r="N152" s="15"/>
    </row>
    <row r="156" spans="2:5" ht="12.75">
      <c r="B156" t="s">
        <v>144</v>
      </c>
      <c r="D156" t="s">
        <v>142</v>
      </c>
      <c r="E156" t="s">
        <v>143</v>
      </c>
    </row>
    <row r="157" spans="2:13" s="40" customFormat="1" ht="12.75">
      <c r="B157" s="40" t="s">
        <v>80</v>
      </c>
      <c r="D157" s="40">
        <v>300</v>
      </c>
      <c r="E157" s="40">
        <v>36</v>
      </c>
      <c r="F157" s="40">
        <f aca="true" t="shared" si="14" ref="F157:M157">+F30+F88</f>
        <v>51</v>
      </c>
      <c r="G157" s="40">
        <f t="shared" si="14"/>
        <v>300</v>
      </c>
      <c r="H157" s="40">
        <f t="shared" si="14"/>
        <v>105</v>
      </c>
      <c r="I157" s="40">
        <f t="shared" si="14"/>
        <v>90</v>
      </c>
      <c r="J157" s="40">
        <f t="shared" si="14"/>
        <v>15</v>
      </c>
      <c r="K157" s="40">
        <f t="shared" si="14"/>
        <v>45</v>
      </c>
      <c r="L157" s="40">
        <f t="shared" si="14"/>
        <v>45</v>
      </c>
      <c r="M157" s="40">
        <f t="shared" si="14"/>
        <v>0</v>
      </c>
    </row>
    <row r="158" spans="2:13" s="26" customFormat="1" ht="12.75">
      <c r="B158" s="26" t="s">
        <v>81</v>
      </c>
      <c r="D158" s="26">
        <v>300</v>
      </c>
      <c r="E158" s="26">
        <v>36</v>
      </c>
      <c r="F158" s="26">
        <f aca="true" t="shared" si="15" ref="F158:M158">+F31+F89+F140</f>
        <v>36</v>
      </c>
      <c r="G158" s="26">
        <f t="shared" si="15"/>
        <v>300</v>
      </c>
      <c r="H158" s="26">
        <f t="shared" si="15"/>
        <v>60</v>
      </c>
      <c r="I158" s="26">
        <f t="shared" si="15"/>
        <v>60</v>
      </c>
      <c r="J158" s="26">
        <f t="shared" si="15"/>
        <v>0</v>
      </c>
      <c r="K158" s="26">
        <f t="shared" si="15"/>
        <v>80</v>
      </c>
      <c r="L158" s="26">
        <f t="shared" si="15"/>
        <v>47</v>
      </c>
      <c r="M158" s="26">
        <f t="shared" si="15"/>
        <v>53</v>
      </c>
    </row>
    <row r="159" spans="2:13" s="41" customFormat="1" ht="12.75">
      <c r="B159" s="41" t="s">
        <v>82</v>
      </c>
      <c r="D159" s="41">
        <v>60</v>
      </c>
      <c r="E159" s="41">
        <v>3</v>
      </c>
      <c r="F159" s="41">
        <f>++F32</f>
        <v>6</v>
      </c>
      <c r="G159" s="41">
        <f>+SUM(G32:G32)</f>
        <v>60</v>
      </c>
      <c r="H159" s="41">
        <f aca="true" t="shared" si="16" ref="H159:M159">+SUM(H32:H32)</f>
        <v>30</v>
      </c>
      <c r="I159" s="41">
        <f t="shared" si="16"/>
        <v>0</v>
      </c>
      <c r="J159" s="41">
        <f t="shared" si="16"/>
        <v>0</v>
      </c>
      <c r="K159" s="41">
        <f t="shared" si="16"/>
        <v>30</v>
      </c>
      <c r="L159" s="41">
        <f t="shared" si="16"/>
        <v>0</v>
      </c>
      <c r="M159" s="41">
        <f t="shared" si="16"/>
        <v>0</v>
      </c>
    </row>
    <row r="160" spans="2:13" s="41" customFormat="1" ht="12.75">
      <c r="B160" s="41" t="s">
        <v>24</v>
      </c>
      <c r="D160" s="41">
        <v>30</v>
      </c>
      <c r="E160" s="41">
        <v>2</v>
      </c>
      <c r="F160" s="41">
        <f>+F33</f>
        <v>2</v>
      </c>
      <c r="G160" s="41">
        <f>SUM(G33:G33)</f>
        <v>30</v>
      </c>
      <c r="H160" s="41">
        <f aca="true" t="shared" si="17" ref="H160:M160">SUM(H33:H33)</f>
        <v>0</v>
      </c>
      <c r="I160" s="41">
        <f t="shared" si="17"/>
        <v>0</v>
      </c>
      <c r="J160" s="41">
        <f t="shared" si="17"/>
        <v>30</v>
      </c>
      <c r="K160" s="41">
        <f t="shared" si="17"/>
        <v>0</v>
      </c>
      <c r="L160" s="41">
        <f t="shared" si="17"/>
        <v>0</v>
      </c>
      <c r="M160" s="41">
        <f t="shared" si="17"/>
        <v>0</v>
      </c>
    </row>
    <row r="161" spans="2:13" s="41" customFormat="1" ht="12.75">
      <c r="B161" s="41" t="s">
        <v>33</v>
      </c>
      <c r="D161" s="41">
        <v>0</v>
      </c>
      <c r="E161" s="41">
        <v>0</v>
      </c>
      <c r="F161" s="41">
        <f>+F90</f>
        <v>1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</row>
    <row r="162" spans="1:13" ht="12.75">
      <c r="A162" s="52"/>
      <c r="B162" s="52" t="s">
        <v>141</v>
      </c>
      <c r="C162" s="52"/>
      <c r="D162" s="52">
        <v>120</v>
      </c>
      <c r="E162" s="52">
        <v>5</v>
      </c>
      <c r="F162" s="52">
        <f aca="true" t="shared" si="18" ref="F162:M162">+F34+F91</f>
        <v>5</v>
      </c>
      <c r="G162" s="52">
        <f t="shared" si="18"/>
        <v>120</v>
      </c>
      <c r="H162" s="52">
        <f t="shared" si="18"/>
        <v>0</v>
      </c>
      <c r="I162" s="52">
        <f t="shared" si="18"/>
        <v>60</v>
      </c>
      <c r="J162" s="52">
        <f t="shared" si="18"/>
        <v>0</v>
      </c>
      <c r="K162" s="52">
        <f t="shared" si="18"/>
        <v>0</v>
      </c>
      <c r="L162" s="52">
        <f t="shared" si="18"/>
        <v>60</v>
      </c>
      <c r="M162" s="52">
        <f t="shared" si="18"/>
        <v>0</v>
      </c>
    </row>
    <row r="163" spans="1:13" ht="12.75">
      <c r="A163" s="55"/>
      <c r="B163" s="56" t="s">
        <v>83</v>
      </c>
      <c r="C163" s="55"/>
      <c r="D163" s="55">
        <f>SUM(D157:D162)</f>
        <v>810</v>
      </c>
      <c r="E163" s="55">
        <f>SUM(E157:E162)</f>
        <v>82</v>
      </c>
      <c r="F163" s="55">
        <f>SUM(F157:F162)</f>
        <v>101</v>
      </c>
      <c r="G163" s="55">
        <f aca="true" t="shared" si="19" ref="G163:M163">SUM(G157:G162)</f>
        <v>810</v>
      </c>
      <c r="H163" s="55">
        <f t="shared" si="19"/>
        <v>195</v>
      </c>
      <c r="I163" s="55">
        <f t="shared" si="19"/>
        <v>210</v>
      </c>
      <c r="J163" s="55">
        <f t="shared" si="19"/>
        <v>45</v>
      </c>
      <c r="K163" s="55">
        <f t="shared" si="19"/>
        <v>155</v>
      </c>
      <c r="L163" s="55">
        <f t="shared" si="19"/>
        <v>152</v>
      </c>
      <c r="M163" s="55">
        <f t="shared" si="19"/>
        <v>53</v>
      </c>
    </row>
    <row r="164" spans="1:13" ht="12.75">
      <c r="A164" s="55"/>
      <c r="B164" s="56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</row>
    <row r="166" spans="2:8" ht="12.75">
      <c r="B166" s="59" t="s">
        <v>93</v>
      </c>
      <c r="C166" s="16"/>
      <c r="D166" s="16"/>
      <c r="E166" s="16"/>
      <c r="F166" s="16"/>
      <c r="G166" s="16"/>
      <c r="H166" s="16"/>
    </row>
    <row r="167" spans="2:8" ht="12.75">
      <c r="B167" s="16"/>
      <c r="C167" s="59" t="s">
        <v>83</v>
      </c>
      <c r="D167" s="59" t="s">
        <v>46</v>
      </c>
      <c r="E167" s="59" t="s">
        <v>86</v>
      </c>
      <c r="F167" s="59" t="s">
        <v>46</v>
      </c>
      <c r="G167" s="59" t="s">
        <v>90</v>
      </c>
      <c r="H167" s="59" t="s">
        <v>46</v>
      </c>
    </row>
    <row r="168" spans="2:8" ht="12.75">
      <c r="B168" s="59" t="s">
        <v>87</v>
      </c>
      <c r="C168" s="16">
        <f>+E168+G168</f>
        <v>674</v>
      </c>
      <c r="D168" s="61">
        <f>+C168/C$171</f>
        <v>0.4763250883392226</v>
      </c>
      <c r="E168" s="16">
        <f>SUM(H13:H23)+SUM(K13:K23)+SUM(H56:H70)+SUM(K56:K70)+SUM(H102:H120)+SUM(K102:K120)</f>
        <v>538</v>
      </c>
      <c r="F168" s="61">
        <f>+E168/E$171</f>
        <v>0.4698689956331878</v>
      </c>
      <c r="G168" s="62">
        <f>SUM(H73:H80)+SUM(K73:K80)+SUM(H123:H130)+SUM(K123:K130)</f>
        <v>136</v>
      </c>
      <c r="H168" s="61">
        <f>+G168/G$171</f>
        <v>0.5037037037037037</v>
      </c>
    </row>
    <row r="169" spans="2:8" ht="12.75">
      <c r="B169" s="59" t="s">
        <v>88</v>
      </c>
      <c r="C169" s="16">
        <f>+E169+G169</f>
        <v>627</v>
      </c>
      <c r="D169" s="61">
        <f>+C169/C$171</f>
        <v>0.4431095406360424</v>
      </c>
      <c r="E169" s="16">
        <f>SUM(I13:I23)+SUM(L13:L23)+SUM(I56:I70)+SUM(L56:L70)+SUM(I102:I120)+SUM(L102:L120)</f>
        <v>493</v>
      </c>
      <c r="F169" s="61">
        <f>+E169/E$171</f>
        <v>0.43056768558951963</v>
      </c>
      <c r="G169" s="62">
        <f>SUM(I73:I80)+SUM(L73:L80)+SUM(I123:I130)+SUM(L123:L130)</f>
        <v>134</v>
      </c>
      <c r="H169" s="61">
        <f>+G169/G$171</f>
        <v>0.4962962962962963</v>
      </c>
    </row>
    <row r="170" spans="2:8" ht="12.75">
      <c r="B170" s="59" t="s">
        <v>89</v>
      </c>
      <c r="C170" s="16">
        <f>+E170+G170</f>
        <v>114</v>
      </c>
      <c r="D170" s="61">
        <f>+C170/C$171</f>
        <v>0.08056537102473499</v>
      </c>
      <c r="E170" s="16">
        <f>SUM(J13:J23)+SUM(M13:M23)+SUM(J56:J70)+SUM(M56:M70)+SUM(J102:J120)+SUM(M102:M120)</f>
        <v>114</v>
      </c>
      <c r="F170" s="61">
        <f>+E170/E$171</f>
        <v>0.09956331877729258</v>
      </c>
      <c r="G170" s="62">
        <f>SUM(J73:J80)+SUM(M73:M80)+SUM(J123:J130)+SUM(M123:M130)</f>
        <v>0</v>
      </c>
      <c r="H170" s="61">
        <f>+G170/G$171</f>
        <v>0</v>
      </c>
    </row>
    <row r="171" spans="2:8" ht="12.75">
      <c r="B171" s="59" t="s">
        <v>83</v>
      </c>
      <c r="C171" s="16">
        <f>+E171+G171</f>
        <v>1415</v>
      </c>
      <c r="D171" s="61">
        <f>+C171/C$171</f>
        <v>1</v>
      </c>
      <c r="E171" s="16">
        <f>SUM(E168:E170)</f>
        <v>1145</v>
      </c>
      <c r="F171" s="61">
        <f>+E171/E$171</f>
        <v>1</v>
      </c>
      <c r="G171" s="16">
        <v>270</v>
      </c>
      <c r="H171" s="61">
        <f>+G171/G$171</f>
        <v>1</v>
      </c>
    </row>
  </sheetData>
  <sheetProtection/>
  <mergeCells count="34">
    <mergeCell ref="H132:J132"/>
    <mergeCell ref="K132:M132"/>
    <mergeCell ref="B139:E139"/>
    <mergeCell ref="B87:E87"/>
    <mergeCell ref="A99:A101"/>
    <mergeCell ref="B99:B101"/>
    <mergeCell ref="C99:E99"/>
    <mergeCell ref="G99:M99"/>
    <mergeCell ref="N99:N101"/>
    <mergeCell ref="F100:F101"/>
    <mergeCell ref="H100:J100"/>
    <mergeCell ref="K100:M100"/>
    <mergeCell ref="G82:I82"/>
    <mergeCell ref="J82:L82"/>
    <mergeCell ref="N10:N12"/>
    <mergeCell ref="F11:F12"/>
    <mergeCell ref="K25:M25"/>
    <mergeCell ref="N53:N55"/>
    <mergeCell ref="F54:F55"/>
    <mergeCell ref="H54:J54"/>
    <mergeCell ref="K54:M54"/>
    <mergeCell ref="A10:A12"/>
    <mergeCell ref="B10:B12"/>
    <mergeCell ref="C10:E10"/>
    <mergeCell ref="G10:M10"/>
    <mergeCell ref="H11:J11"/>
    <mergeCell ref="K11:M11"/>
    <mergeCell ref="B28:E28"/>
    <mergeCell ref="B29:E29"/>
    <mergeCell ref="H25:J25"/>
    <mergeCell ref="A53:A55"/>
    <mergeCell ref="B53:B55"/>
    <mergeCell ref="C53:E53"/>
    <mergeCell ref="G53:M5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0.00390625" style="0" customWidth="1"/>
    <col min="3" max="3" width="7.625" style="0" customWidth="1"/>
    <col min="4" max="4" width="8.25390625" style="0" customWidth="1"/>
    <col min="5" max="5" width="10.625" style="0" customWidth="1"/>
    <col min="6" max="6" width="10.75390625" style="0" customWidth="1"/>
    <col min="7" max="7" width="8.125" style="0" customWidth="1"/>
    <col min="8" max="8" width="7.375" style="0" customWidth="1"/>
    <col min="9" max="10" width="4.375" style="0" customWidth="1"/>
    <col min="11" max="11" width="4.625" style="0" customWidth="1"/>
    <col min="12" max="12" width="4.75390625" style="0" bestFit="1" customWidth="1"/>
    <col min="13" max="13" width="4.375" style="0" customWidth="1"/>
    <col min="14" max="14" width="23.125" style="0" customWidth="1"/>
    <col min="15" max="15" width="10.25390625" style="0" bestFit="1" customWidth="1"/>
  </cols>
  <sheetData>
    <row r="1" s="82" customFormat="1" ht="15.75">
      <c r="A1" s="82" t="s">
        <v>186</v>
      </c>
    </row>
    <row r="4" spans="2:11" ht="12.75">
      <c r="B4" s="16" t="s">
        <v>0</v>
      </c>
      <c r="D4" s="16"/>
      <c r="E4" s="21" t="s">
        <v>41</v>
      </c>
      <c r="F4" s="21" t="s">
        <v>1</v>
      </c>
      <c r="G4" s="21"/>
      <c r="H4" s="16"/>
      <c r="I4" s="16"/>
      <c r="J4" s="16"/>
      <c r="K4" s="16"/>
    </row>
    <row r="5" spans="2:11" ht="12.75">
      <c r="B5" t="s">
        <v>2</v>
      </c>
      <c r="D5" s="16"/>
      <c r="E5" s="60">
        <f>G5/G8</f>
        <v>0.4855072463768116</v>
      </c>
      <c r="F5" s="21" t="s">
        <v>43</v>
      </c>
      <c r="G5" s="21">
        <f>H24+K24</f>
        <v>201</v>
      </c>
      <c r="H5" s="16"/>
      <c r="I5" s="16"/>
      <c r="J5" s="16"/>
      <c r="K5" s="16"/>
    </row>
    <row r="6" spans="2:11" ht="12.75">
      <c r="B6" t="s">
        <v>71</v>
      </c>
      <c r="D6" s="16"/>
      <c r="E6" s="60">
        <f>G6/G8</f>
        <v>0.4420289855072464</v>
      </c>
      <c r="F6" s="21" t="s">
        <v>44</v>
      </c>
      <c r="G6" s="21">
        <f>I24+L24</f>
        <v>183</v>
      </c>
      <c r="H6" s="16"/>
      <c r="I6" s="16"/>
      <c r="J6" s="16"/>
      <c r="K6" s="16"/>
    </row>
    <row r="7" spans="2:11" ht="12.75">
      <c r="B7" t="s">
        <v>3</v>
      </c>
      <c r="D7" s="16"/>
      <c r="E7" s="60">
        <f>G7/G8</f>
        <v>0.07246376811594203</v>
      </c>
      <c r="F7" s="21" t="s">
        <v>45</v>
      </c>
      <c r="G7" s="21">
        <f>J24+M24</f>
        <v>30</v>
      </c>
      <c r="H7" s="16"/>
      <c r="I7" s="16"/>
      <c r="J7" s="16"/>
      <c r="K7" s="16"/>
    </row>
    <row r="8" spans="2:11" ht="12.75">
      <c r="B8" t="s">
        <v>47</v>
      </c>
      <c r="D8" s="16"/>
      <c r="E8" s="60">
        <f>SUM(E5:E7)</f>
        <v>1</v>
      </c>
      <c r="F8" s="21" t="s">
        <v>4</v>
      </c>
      <c r="G8" s="21">
        <f>SUM(G5:G7)</f>
        <v>414</v>
      </c>
      <c r="H8" s="16"/>
      <c r="I8" s="16"/>
      <c r="J8" s="16"/>
      <c r="K8" s="16"/>
    </row>
    <row r="9" spans="2:11" ht="12.75">
      <c r="B9" t="s">
        <v>148</v>
      </c>
      <c r="D9" s="16"/>
      <c r="E9" s="16"/>
      <c r="F9" s="16"/>
      <c r="G9" s="16"/>
      <c r="H9" s="16"/>
      <c r="I9" s="16"/>
      <c r="J9" s="16"/>
      <c r="K9" s="16"/>
    </row>
    <row r="10" spans="1:14" ht="12.75" customHeight="1">
      <c r="A10" s="92" t="s">
        <v>36</v>
      </c>
      <c r="B10" s="92" t="s">
        <v>5</v>
      </c>
      <c r="C10" s="94" t="s">
        <v>6</v>
      </c>
      <c r="D10" s="94"/>
      <c r="E10" s="94"/>
      <c r="F10" s="73" t="s">
        <v>7</v>
      </c>
      <c r="G10" s="94" t="s">
        <v>8</v>
      </c>
      <c r="H10" s="92"/>
      <c r="I10" s="92"/>
      <c r="J10" s="92"/>
      <c r="K10" s="92"/>
      <c r="L10" s="92"/>
      <c r="M10" s="92"/>
      <c r="N10" s="95" t="s">
        <v>9</v>
      </c>
    </row>
    <row r="11" spans="1:14" s="1" customFormat="1" ht="12.75">
      <c r="A11" s="92"/>
      <c r="B11" s="93"/>
      <c r="C11" s="74" t="s">
        <v>10</v>
      </c>
      <c r="D11" s="74" t="s">
        <v>11</v>
      </c>
      <c r="E11" s="75" t="s">
        <v>12</v>
      </c>
      <c r="F11" s="98" t="s">
        <v>70</v>
      </c>
      <c r="G11" s="75" t="s">
        <v>4</v>
      </c>
      <c r="H11" s="99" t="s">
        <v>13</v>
      </c>
      <c r="I11" s="100"/>
      <c r="J11" s="98"/>
      <c r="K11" s="99" t="s">
        <v>14</v>
      </c>
      <c r="L11" s="100"/>
      <c r="M11" s="98"/>
      <c r="N11" s="96"/>
    </row>
    <row r="12" spans="1:14" s="1" customFormat="1" ht="12.75">
      <c r="A12" s="92"/>
      <c r="B12" s="93"/>
      <c r="C12" s="77"/>
      <c r="D12" s="77" t="s">
        <v>15</v>
      </c>
      <c r="E12" s="78" t="s">
        <v>16</v>
      </c>
      <c r="F12" s="98"/>
      <c r="G12" s="78" t="s">
        <v>17</v>
      </c>
      <c r="H12" s="76" t="s">
        <v>18</v>
      </c>
      <c r="I12" s="79" t="s">
        <v>19</v>
      </c>
      <c r="J12" s="79" t="s">
        <v>20</v>
      </c>
      <c r="K12" s="79" t="s">
        <v>18</v>
      </c>
      <c r="L12" s="79" t="s">
        <v>19</v>
      </c>
      <c r="M12" s="79" t="s">
        <v>20</v>
      </c>
      <c r="N12" s="97"/>
    </row>
    <row r="13" spans="1:14" s="34" customFormat="1" ht="12.75">
      <c r="A13" s="31">
        <v>1</v>
      </c>
      <c r="B13" s="31" t="s">
        <v>22</v>
      </c>
      <c r="C13" s="32">
        <v>1</v>
      </c>
      <c r="D13" s="32">
        <v>1</v>
      </c>
      <c r="E13" s="32"/>
      <c r="F13" s="33">
        <v>9</v>
      </c>
      <c r="G13" s="32">
        <v>45</v>
      </c>
      <c r="H13" s="33">
        <v>15</v>
      </c>
      <c r="I13" s="33">
        <v>30</v>
      </c>
      <c r="J13" s="33">
        <v>0</v>
      </c>
      <c r="K13" s="33">
        <v>0</v>
      </c>
      <c r="L13" s="33">
        <v>0</v>
      </c>
      <c r="M13" s="33">
        <v>0</v>
      </c>
      <c r="N13" s="31"/>
    </row>
    <row r="14" spans="1:14" s="34" customFormat="1" ht="12.75">
      <c r="A14" s="31">
        <v>2</v>
      </c>
      <c r="B14" s="31" t="s">
        <v>23</v>
      </c>
      <c r="C14" s="33">
        <v>1</v>
      </c>
      <c r="D14" s="32">
        <v>1</v>
      </c>
      <c r="E14" s="33"/>
      <c r="F14" s="33">
        <v>9</v>
      </c>
      <c r="G14" s="33">
        <v>45</v>
      </c>
      <c r="H14" s="33">
        <v>15</v>
      </c>
      <c r="I14" s="33">
        <v>30</v>
      </c>
      <c r="J14" s="33">
        <v>0</v>
      </c>
      <c r="K14" s="33">
        <v>0</v>
      </c>
      <c r="L14" s="33">
        <v>0</v>
      </c>
      <c r="M14" s="33">
        <v>0</v>
      </c>
      <c r="N14" s="31"/>
    </row>
    <row r="15" spans="1:14" s="34" customFormat="1" ht="12.75">
      <c r="A15" s="31">
        <v>3</v>
      </c>
      <c r="B15" s="31" t="s">
        <v>26</v>
      </c>
      <c r="C15" s="33"/>
      <c r="D15" s="32">
        <v>1</v>
      </c>
      <c r="E15" s="33"/>
      <c r="F15" s="33">
        <v>6</v>
      </c>
      <c r="G15" s="33">
        <v>30</v>
      </c>
      <c r="H15" s="33">
        <v>30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1"/>
    </row>
    <row r="16" spans="1:14" s="34" customFormat="1" ht="12.75">
      <c r="A16" s="31">
        <v>4</v>
      </c>
      <c r="B16" s="31" t="s">
        <v>49</v>
      </c>
      <c r="C16" s="33">
        <v>2</v>
      </c>
      <c r="D16" s="32">
        <v>2</v>
      </c>
      <c r="E16" s="33"/>
      <c r="F16" s="33">
        <v>10</v>
      </c>
      <c r="G16" s="33">
        <v>60</v>
      </c>
      <c r="H16" s="33">
        <v>0</v>
      </c>
      <c r="I16" s="33">
        <v>0</v>
      </c>
      <c r="J16" s="33">
        <v>0</v>
      </c>
      <c r="K16" s="33">
        <v>30</v>
      </c>
      <c r="L16" s="33">
        <v>30</v>
      </c>
      <c r="M16" s="33">
        <v>0</v>
      </c>
      <c r="N16" s="31"/>
    </row>
    <row r="17" spans="1:14" s="25" customFormat="1" ht="12.75">
      <c r="A17" s="22">
        <v>5</v>
      </c>
      <c r="B17" s="22" t="s">
        <v>48</v>
      </c>
      <c r="C17" s="23">
        <v>2</v>
      </c>
      <c r="D17" s="23">
        <v>2</v>
      </c>
      <c r="E17" s="23"/>
      <c r="F17" s="23">
        <v>7</v>
      </c>
      <c r="G17" s="23">
        <v>30</v>
      </c>
      <c r="H17" s="23">
        <v>0</v>
      </c>
      <c r="I17" s="23">
        <v>0</v>
      </c>
      <c r="J17" s="23">
        <v>0</v>
      </c>
      <c r="K17" s="23">
        <v>15</v>
      </c>
      <c r="L17" s="23">
        <v>15</v>
      </c>
      <c r="M17" s="23">
        <v>0</v>
      </c>
      <c r="N17" s="22"/>
    </row>
    <row r="18" spans="1:14" s="38" customFormat="1" ht="12.75">
      <c r="A18" s="35">
        <v>6</v>
      </c>
      <c r="B18" s="35" t="s">
        <v>25</v>
      </c>
      <c r="C18" s="36"/>
      <c r="D18" s="37">
        <v>1</v>
      </c>
      <c r="E18" s="36"/>
      <c r="F18" s="36">
        <v>3</v>
      </c>
      <c r="G18" s="36">
        <v>30</v>
      </c>
      <c r="H18" s="36">
        <v>30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5"/>
    </row>
    <row r="19" spans="1:14" s="38" customFormat="1" ht="12.75">
      <c r="A19" s="35">
        <v>7</v>
      </c>
      <c r="B19" s="35" t="s">
        <v>27</v>
      </c>
      <c r="C19" s="36">
        <v>2</v>
      </c>
      <c r="D19" s="37"/>
      <c r="E19" s="36"/>
      <c r="F19" s="36">
        <v>3</v>
      </c>
      <c r="G19" s="36">
        <v>30</v>
      </c>
      <c r="H19" s="36">
        <v>0</v>
      </c>
      <c r="I19" s="36">
        <v>0</v>
      </c>
      <c r="J19" s="36">
        <v>0</v>
      </c>
      <c r="K19" s="36">
        <v>30</v>
      </c>
      <c r="L19" s="36">
        <v>0</v>
      </c>
      <c r="M19" s="36">
        <v>0</v>
      </c>
      <c r="N19" s="35"/>
    </row>
    <row r="20" spans="1:14" s="38" customFormat="1" ht="12.75">
      <c r="A20" s="35">
        <v>8</v>
      </c>
      <c r="B20" s="35" t="s">
        <v>24</v>
      </c>
      <c r="C20" s="36"/>
      <c r="D20" s="36">
        <v>1</v>
      </c>
      <c r="E20" s="36"/>
      <c r="F20" s="36">
        <v>2</v>
      </c>
      <c r="G20" s="36">
        <v>30</v>
      </c>
      <c r="H20" s="39">
        <v>0</v>
      </c>
      <c r="I20" s="39">
        <v>0</v>
      </c>
      <c r="J20" s="39">
        <v>30</v>
      </c>
      <c r="K20" s="39">
        <v>0</v>
      </c>
      <c r="L20" s="39">
        <v>0</v>
      </c>
      <c r="M20" s="39">
        <v>0</v>
      </c>
      <c r="N20" s="35"/>
    </row>
    <row r="21" spans="1:14" s="58" customFormat="1" ht="12.75">
      <c r="A21" s="48">
        <v>9</v>
      </c>
      <c r="B21" s="49" t="s">
        <v>21</v>
      </c>
      <c r="C21" s="50"/>
      <c r="D21" s="50" t="s">
        <v>146</v>
      </c>
      <c r="E21" s="50"/>
      <c r="F21" s="51">
        <v>0</v>
      </c>
      <c r="G21" s="50">
        <v>60</v>
      </c>
      <c r="H21" s="51">
        <v>0</v>
      </c>
      <c r="I21" s="51">
        <v>30</v>
      </c>
      <c r="J21" s="51">
        <v>0</v>
      </c>
      <c r="K21" s="51">
        <v>0</v>
      </c>
      <c r="L21" s="51">
        <v>30</v>
      </c>
      <c r="M21" s="51">
        <v>0</v>
      </c>
      <c r="N21" s="48"/>
    </row>
    <row r="22" spans="1:14" ht="12.75">
      <c r="A22" s="27">
        <v>10</v>
      </c>
      <c r="B22" s="27" t="s">
        <v>50</v>
      </c>
      <c r="C22" s="7">
        <v>1</v>
      </c>
      <c r="D22" s="8"/>
      <c r="E22" s="7"/>
      <c r="F22" s="7">
        <v>4</v>
      </c>
      <c r="G22" s="7">
        <v>18</v>
      </c>
      <c r="H22" s="5">
        <v>18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/>
    </row>
    <row r="23" spans="1:14" s="1" customFormat="1" ht="12.75">
      <c r="A23" s="3">
        <v>11</v>
      </c>
      <c r="B23" s="3" t="s">
        <v>30</v>
      </c>
      <c r="C23" s="2">
        <v>2</v>
      </c>
      <c r="D23" s="2">
        <v>2</v>
      </c>
      <c r="E23" s="2"/>
      <c r="F23" s="2">
        <v>7</v>
      </c>
      <c r="G23" s="2">
        <v>36</v>
      </c>
      <c r="H23" s="2">
        <v>0</v>
      </c>
      <c r="I23" s="2">
        <v>0</v>
      </c>
      <c r="J23" s="2">
        <v>0</v>
      </c>
      <c r="K23" s="2">
        <v>18</v>
      </c>
      <c r="L23" s="2">
        <v>18</v>
      </c>
      <c r="M23" s="2">
        <v>0</v>
      </c>
      <c r="N23" s="3"/>
    </row>
    <row r="24" spans="1:14" s="14" customFormat="1" ht="12.75">
      <c r="A24" s="12"/>
      <c r="B24" s="12" t="s">
        <v>28</v>
      </c>
      <c r="C24" s="13">
        <f>COUNT(C13:C23)</f>
        <v>7</v>
      </c>
      <c r="D24" s="12"/>
      <c r="E24" s="12"/>
      <c r="F24" s="13">
        <f aca="true" t="shared" si="0" ref="F24:M24">SUM(F13:F23)</f>
        <v>60</v>
      </c>
      <c r="G24" s="13">
        <f t="shared" si="0"/>
        <v>414</v>
      </c>
      <c r="H24" s="13">
        <f t="shared" si="0"/>
        <v>108</v>
      </c>
      <c r="I24" s="13">
        <f t="shared" si="0"/>
        <v>90</v>
      </c>
      <c r="J24" s="13">
        <f t="shared" si="0"/>
        <v>30</v>
      </c>
      <c r="K24" s="13">
        <f t="shared" si="0"/>
        <v>93</v>
      </c>
      <c r="L24" s="13">
        <f t="shared" si="0"/>
        <v>93</v>
      </c>
      <c r="M24" s="13">
        <f t="shared" si="0"/>
        <v>0</v>
      </c>
      <c r="N24" s="12"/>
    </row>
    <row r="25" spans="1:14" s="14" customFormat="1" ht="12.75">
      <c r="A25" s="15"/>
      <c r="B25" s="19" t="s">
        <v>76</v>
      </c>
      <c r="C25" s="20"/>
      <c r="D25" s="20"/>
      <c r="E25" s="20"/>
      <c r="F25" s="20"/>
      <c r="H25" s="101">
        <f>SUM(H24:J24)</f>
        <v>228</v>
      </c>
      <c r="I25" s="101"/>
      <c r="J25" s="101"/>
      <c r="K25" s="101">
        <f>SUM(K24:M24)</f>
        <v>186</v>
      </c>
      <c r="L25" s="101"/>
      <c r="M25" s="101"/>
      <c r="N25" s="15"/>
    </row>
    <row r="26" spans="1:14" s="14" customFormat="1" ht="12.75">
      <c r="A26" s="15"/>
      <c r="B26" s="69" t="s">
        <v>70</v>
      </c>
      <c r="C26" s="20"/>
      <c r="D26" s="20"/>
      <c r="E26" s="20"/>
      <c r="F26" s="69"/>
      <c r="G26" s="70" t="s">
        <v>178</v>
      </c>
      <c r="H26" s="70" t="s">
        <v>179</v>
      </c>
      <c r="I26" s="68"/>
      <c r="J26" s="68"/>
      <c r="K26" s="68"/>
      <c r="L26" s="68"/>
      <c r="M26" s="68"/>
      <c r="N26" s="15"/>
    </row>
    <row r="27" spans="2:14" s="1" customFormat="1" ht="12.75">
      <c r="B27" s="71" t="s">
        <v>86</v>
      </c>
      <c r="C27" s="20"/>
      <c r="D27" s="20"/>
      <c r="E27" s="20"/>
      <c r="F27" s="72">
        <f>SUM(F11:F23)</f>
        <v>60</v>
      </c>
      <c r="G27" s="70">
        <f>+SUM(F13:F15)+F18+F20+F22</f>
        <v>33</v>
      </c>
      <c r="H27" s="70">
        <f>F27-G27</f>
        <v>27</v>
      </c>
      <c r="I27" s="68"/>
      <c r="J27" s="68"/>
      <c r="K27" s="68"/>
      <c r="L27" s="68"/>
      <c r="M27" s="11"/>
      <c r="N27" s="10"/>
    </row>
    <row r="28" spans="2:5" ht="12.75">
      <c r="B28" s="102"/>
      <c r="C28" s="103"/>
      <c r="D28" s="103"/>
      <c r="E28" s="103"/>
    </row>
    <row r="29" spans="2:5" ht="12.75">
      <c r="B29" s="102" t="s">
        <v>79</v>
      </c>
      <c r="C29" s="103"/>
      <c r="D29" s="103"/>
      <c r="E29" s="103"/>
    </row>
    <row r="30" spans="2:13" s="40" customFormat="1" ht="12.75">
      <c r="B30" s="40" t="s">
        <v>80</v>
      </c>
      <c r="F30" s="40">
        <f>SUM(F13:F16)</f>
        <v>34</v>
      </c>
      <c r="G30" s="40">
        <f aca="true" t="shared" si="1" ref="G30:M30">SUM(G13:G16)</f>
        <v>180</v>
      </c>
      <c r="H30" s="40">
        <f t="shared" si="1"/>
        <v>60</v>
      </c>
      <c r="I30" s="40">
        <f t="shared" si="1"/>
        <v>60</v>
      </c>
      <c r="J30" s="40">
        <f t="shared" si="1"/>
        <v>0</v>
      </c>
      <c r="K30" s="40">
        <f t="shared" si="1"/>
        <v>30</v>
      </c>
      <c r="L30" s="40">
        <f t="shared" si="1"/>
        <v>30</v>
      </c>
      <c r="M30" s="40">
        <f t="shared" si="1"/>
        <v>0</v>
      </c>
    </row>
    <row r="31" spans="2:13" s="26" customFormat="1" ht="12.75">
      <c r="B31" s="26" t="s">
        <v>81</v>
      </c>
      <c r="F31" s="26">
        <f>SUM(F17:F17)</f>
        <v>7</v>
      </c>
      <c r="G31" s="26">
        <f>SUM(G17:G17)</f>
        <v>30</v>
      </c>
      <c r="H31" s="26">
        <f aca="true" t="shared" si="2" ref="H31:M31">SUM(H17:H17)</f>
        <v>0</v>
      </c>
      <c r="I31" s="26">
        <f t="shared" si="2"/>
        <v>0</v>
      </c>
      <c r="J31" s="26">
        <f t="shared" si="2"/>
        <v>0</v>
      </c>
      <c r="K31" s="26">
        <f t="shared" si="2"/>
        <v>15</v>
      </c>
      <c r="L31" s="26">
        <f t="shared" si="2"/>
        <v>15</v>
      </c>
      <c r="M31" s="26">
        <f t="shared" si="2"/>
        <v>0</v>
      </c>
    </row>
    <row r="32" spans="2:13" s="41" customFormat="1" ht="12.75">
      <c r="B32" s="41" t="s">
        <v>82</v>
      </c>
      <c r="F32" s="41">
        <f>SUM(F18:F19)</f>
        <v>6</v>
      </c>
      <c r="G32" s="41">
        <f>+SUM(G18:G19)</f>
        <v>60</v>
      </c>
      <c r="H32" s="41">
        <f aca="true" t="shared" si="3" ref="H32:M32">+SUM(H18:H19)</f>
        <v>30</v>
      </c>
      <c r="I32" s="41">
        <f t="shared" si="3"/>
        <v>0</v>
      </c>
      <c r="J32" s="41">
        <f t="shared" si="3"/>
        <v>0</v>
      </c>
      <c r="K32" s="41">
        <f t="shared" si="3"/>
        <v>30</v>
      </c>
      <c r="L32" s="41">
        <f t="shared" si="3"/>
        <v>0</v>
      </c>
      <c r="M32" s="41">
        <f t="shared" si="3"/>
        <v>0</v>
      </c>
    </row>
    <row r="33" spans="2:13" s="41" customFormat="1" ht="12.75">
      <c r="B33" s="41" t="s">
        <v>24</v>
      </c>
      <c r="F33" s="41">
        <f>SUM(F20:F20)</f>
        <v>2</v>
      </c>
      <c r="G33" s="41">
        <f>SUM(G20:G20)</f>
        <v>30</v>
      </c>
      <c r="H33" s="41">
        <f aca="true" t="shared" si="4" ref="H33:M33">SUM(H20:H20)</f>
        <v>0</v>
      </c>
      <c r="I33" s="41">
        <f t="shared" si="4"/>
        <v>0</v>
      </c>
      <c r="J33" s="41">
        <f t="shared" si="4"/>
        <v>30</v>
      </c>
      <c r="K33" s="41">
        <f t="shared" si="4"/>
        <v>0</v>
      </c>
      <c r="L33" s="41">
        <f t="shared" si="4"/>
        <v>0</v>
      </c>
      <c r="M33" s="41">
        <f t="shared" si="4"/>
        <v>0</v>
      </c>
    </row>
    <row r="34" spans="1:13" ht="12.75">
      <c r="A34" s="52"/>
      <c r="B34" s="52" t="s">
        <v>141</v>
      </c>
      <c r="C34" s="52"/>
      <c r="D34" s="52"/>
      <c r="E34" s="52"/>
      <c r="F34" s="52">
        <f>SUM(F21:F21)</f>
        <v>0</v>
      </c>
      <c r="G34" s="52">
        <f aca="true" t="shared" si="5" ref="G34:M34">SUM(G21:G21)</f>
        <v>60</v>
      </c>
      <c r="H34" s="52">
        <f t="shared" si="5"/>
        <v>0</v>
      </c>
      <c r="I34" s="52">
        <f t="shared" si="5"/>
        <v>30</v>
      </c>
      <c r="J34" s="52">
        <f t="shared" si="5"/>
        <v>0</v>
      </c>
      <c r="K34" s="52">
        <f t="shared" si="5"/>
        <v>0</v>
      </c>
      <c r="L34" s="52">
        <f t="shared" si="5"/>
        <v>30</v>
      </c>
      <c r="M34" s="52">
        <f t="shared" si="5"/>
        <v>0</v>
      </c>
    </row>
    <row r="35" spans="2:13" ht="12.75">
      <c r="B35" s="57" t="s">
        <v>83</v>
      </c>
      <c r="F35">
        <f>+SUM(F30:F34)</f>
        <v>49</v>
      </c>
      <c r="G35">
        <f aca="true" t="shared" si="6" ref="G35:M35">+SUM(G30:G34)</f>
        <v>360</v>
      </c>
      <c r="H35">
        <f t="shared" si="6"/>
        <v>90</v>
      </c>
      <c r="I35">
        <f t="shared" si="6"/>
        <v>90</v>
      </c>
      <c r="J35">
        <f t="shared" si="6"/>
        <v>30</v>
      </c>
      <c r="K35">
        <f t="shared" si="6"/>
        <v>75</v>
      </c>
      <c r="L35">
        <f t="shared" si="6"/>
        <v>75</v>
      </c>
      <c r="M35">
        <f t="shared" si="6"/>
        <v>0</v>
      </c>
    </row>
    <row r="49" spans="2:16" ht="12.75">
      <c r="B49" s="16" t="s">
        <v>0</v>
      </c>
      <c r="E49" s="21" t="s">
        <v>42</v>
      </c>
      <c r="F49" s="21" t="s">
        <v>1</v>
      </c>
      <c r="G49" s="21"/>
      <c r="O49" s="16"/>
      <c r="P49" s="16"/>
    </row>
    <row r="50" spans="2:16" ht="12.75">
      <c r="B50" t="s">
        <v>2</v>
      </c>
      <c r="E50" s="60">
        <f>G50/G53</f>
        <v>0.4826923076923077</v>
      </c>
      <c r="F50" s="21" t="s">
        <v>43</v>
      </c>
      <c r="G50" s="21">
        <f>H82+K82</f>
        <v>251</v>
      </c>
      <c r="O50" s="17"/>
      <c r="P50" s="16"/>
    </row>
    <row r="51" spans="2:16" ht="12.75">
      <c r="B51" t="s">
        <v>71</v>
      </c>
      <c r="E51" s="60">
        <f>G51/G53</f>
        <v>0.45</v>
      </c>
      <c r="F51" s="21" t="s">
        <v>44</v>
      </c>
      <c r="G51" s="21">
        <f>I82+L82</f>
        <v>234</v>
      </c>
      <c r="O51" s="17"/>
      <c r="P51" s="16"/>
    </row>
    <row r="52" spans="2:16" ht="12.75">
      <c r="B52" t="s">
        <v>29</v>
      </c>
      <c r="E52" s="60">
        <f>G52/G53</f>
        <v>0.0673076923076923</v>
      </c>
      <c r="F52" s="21" t="s">
        <v>45</v>
      </c>
      <c r="G52" s="21">
        <f>J82+M82</f>
        <v>35</v>
      </c>
      <c r="O52" s="17"/>
      <c r="P52" s="16"/>
    </row>
    <row r="53" spans="2:16" ht="12.75">
      <c r="B53" t="s">
        <v>47</v>
      </c>
      <c r="E53" s="60">
        <f>SUM(E50:E52)</f>
        <v>1</v>
      </c>
      <c r="F53" s="21" t="s">
        <v>4</v>
      </c>
      <c r="G53" s="21">
        <f>SUM(G50:G52)</f>
        <v>520</v>
      </c>
      <c r="O53" s="16"/>
      <c r="P53" s="16"/>
    </row>
    <row r="54" ht="12.75">
      <c r="B54" t="s">
        <v>94</v>
      </c>
    </row>
    <row r="55" spans="1:14" ht="12.75" customHeight="1">
      <c r="A55" s="92" t="s">
        <v>36</v>
      </c>
      <c r="B55" s="92" t="s">
        <v>5</v>
      </c>
      <c r="C55" s="94" t="s">
        <v>6</v>
      </c>
      <c r="D55" s="94"/>
      <c r="E55" s="94"/>
      <c r="F55" s="73" t="s">
        <v>72</v>
      </c>
      <c r="G55" s="94" t="s">
        <v>8</v>
      </c>
      <c r="H55" s="92"/>
      <c r="I55" s="92"/>
      <c r="J55" s="92"/>
      <c r="K55" s="92"/>
      <c r="L55" s="92"/>
      <c r="M55" s="92"/>
      <c r="N55" s="95" t="s">
        <v>9</v>
      </c>
    </row>
    <row r="56" spans="1:14" s="1" customFormat="1" ht="12.75">
      <c r="A56" s="92"/>
      <c r="B56" s="93"/>
      <c r="C56" s="74" t="s">
        <v>10</v>
      </c>
      <c r="D56" s="74" t="s">
        <v>11</v>
      </c>
      <c r="E56" s="75" t="s">
        <v>12</v>
      </c>
      <c r="F56" s="98" t="s">
        <v>70</v>
      </c>
      <c r="G56" s="75" t="s">
        <v>4</v>
      </c>
      <c r="H56" s="99" t="s">
        <v>150</v>
      </c>
      <c r="I56" s="100"/>
      <c r="J56" s="98"/>
      <c r="K56" s="99" t="s">
        <v>151</v>
      </c>
      <c r="L56" s="100"/>
      <c r="M56" s="98"/>
      <c r="N56" s="96"/>
    </row>
    <row r="57" spans="1:14" s="1" customFormat="1" ht="12.75">
      <c r="A57" s="92"/>
      <c r="B57" s="93"/>
      <c r="C57" s="77"/>
      <c r="D57" s="77" t="s">
        <v>15</v>
      </c>
      <c r="E57" s="78" t="s">
        <v>16</v>
      </c>
      <c r="F57" s="98"/>
      <c r="G57" s="78" t="s">
        <v>17</v>
      </c>
      <c r="H57" s="76" t="s">
        <v>18</v>
      </c>
      <c r="I57" s="79" t="s">
        <v>19</v>
      </c>
      <c r="J57" s="79" t="s">
        <v>20</v>
      </c>
      <c r="K57" s="79" t="s">
        <v>18</v>
      </c>
      <c r="L57" s="79" t="s">
        <v>19</v>
      </c>
      <c r="M57" s="79" t="s">
        <v>20</v>
      </c>
      <c r="N57" s="97"/>
    </row>
    <row r="58" spans="1:14" s="34" customFormat="1" ht="12.75">
      <c r="A58" s="31">
        <v>1</v>
      </c>
      <c r="B58" s="31" t="s">
        <v>51</v>
      </c>
      <c r="C58" s="32">
        <v>3</v>
      </c>
      <c r="D58" s="32">
        <v>3</v>
      </c>
      <c r="E58" s="32"/>
      <c r="F58" s="33">
        <v>6</v>
      </c>
      <c r="G58" s="32">
        <v>45</v>
      </c>
      <c r="H58" s="33">
        <v>30</v>
      </c>
      <c r="I58" s="33">
        <v>15</v>
      </c>
      <c r="J58" s="33">
        <v>0</v>
      </c>
      <c r="K58" s="33">
        <v>0</v>
      </c>
      <c r="L58" s="33">
        <v>0</v>
      </c>
      <c r="M58" s="33">
        <v>0</v>
      </c>
      <c r="N58" s="31"/>
    </row>
    <row r="59" spans="1:14" s="34" customFormat="1" ht="12.75">
      <c r="A59" s="31">
        <v>2</v>
      </c>
      <c r="B59" s="31" t="s">
        <v>31</v>
      </c>
      <c r="C59" s="33">
        <v>3</v>
      </c>
      <c r="D59" s="32">
        <v>3</v>
      </c>
      <c r="E59" s="33"/>
      <c r="F59" s="33">
        <v>7</v>
      </c>
      <c r="G59" s="33">
        <v>45</v>
      </c>
      <c r="H59" s="33">
        <v>15</v>
      </c>
      <c r="I59" s="33">
        <v>15</v>
      </c>
      <c r="J59" s="33">
        <v>15</v>
      </c>
      <c r="K59" s="33">
        <v>0</v>
      </c>
      <c r="L59" s="33">
        <v>0</v>
      </c>
      <c r="M59" s="33">
        <v>0</v>
      </c>
      <c r="N59" s="31"/>
    </row>
    <row r="60" spans="1:14" s="34" customFormat="1" ht="12.75">
      <c r="A60" s="31">
        <v>3</v>
      </c>
      <c r="B60" s="31" t="s">
        <v>54</v>
      </c>
      <c r="C60" s="33">
        <v>4</v>
      </c>
      <c r="D60" s="33">
        <v>4</v>
      </c>
      <c r="E60" s="33"/>
      <c r="F60" s="33">
        <v>4</v>
      </c>
      <c r="G60" s="33">
        <v>30</v>
      </c>
      <c r="H60" s="33">
        <v>0</v>
      </c>
      <c r="I60" s="33">
        <v>0</v>
      </c>
      <c r="J60" s="33">
        <v>0</v>
      </c>
      <c r="K60" s="33">
        <v>15</v>
      </c>
      <c r="L60" s="33">
        <v>15</v>
      </c>
      <c r="M60" s="33">
        <v>0</v>
      </c>
      <c r="N60" s="31"/>
    </row>
    <row r="61" spans="1:14" s="25" customFormat="1" ht="12.75">
      <c r="A61" s="22">
        <v>4</v>
      </c>
      <c r="B61" s="22" t="s">
        <v>52</v>
      </c>
      <c r="C61" s="23">
        <v>3</v>
      </c>
      <c r="D61" s="23">
        <v>3</v>
      </c>
      <c r="E61" s="23"/>
      <c r="F61" s="23">
        <v>4</v>
      </c>
      <c r="G61" s="23">
        <v>30</v>
      </c>
      <c r="H61" s="24">
        <v>15</v>
      </c>
      <c r="I61" s="24">
        <v>15</v>
      </c>
      <c r="J61" s="24">
        <v>0</v>
      </c>
      <c r="K61" s="24">
        <v>0</v>
      </c>
      <c r="L61" s="24">
        <v>0</v>
      </c>
      <c r="M61" s="24">
        <v>0</v>
      </c>
      <c r="N61" s="22"/>
    </row>
    <row r="62" spans="1:14" s="25" customFormat="1" ht="12.75">
      <c r="A62" s="22">
        <v>5</v>
      </c>
      <c r="B62" s="22" t="s">
        <v>55</v>
      </c>
      <c r="C62" s="23"/>
      <c r="D62" s="23">
        <v>4</v>
      </c>
      <c r="E62" s="23"/>
      <c r="F62" s="23">
        <v>3</v>
      </c>
      <c r="G62" s="23">
        <v>20</v>
      </c>
      <c r="H62" s="23">
        <v>0</v>
      </c>
      <c r="I62" s="23">
        <v>0</v>
      </c>
      <c r="J62" s="23">
        <v>0</v>
      </c>
      <c r="K62" s="23">
        <v>10</v>
      </c>
      <c r="L62" s="23">
        <v>0</v>
      </c>
      <c r="M62" s="23">
        <v>10</v>
      </c>
      <c r="N62" s="22"/>
    </row>
    <row r="63" spans="1:14" s="25" customFormat="1" ht="12.75">
      <c r="A63" s="22">
        <v>6</v>
      </c>
      <c r="B63" s="22" t="s">
        <v>39</v>
      </c>
      <c r="C63" s="23"/>
      <c r="D63" s="43">
        <v>4</v>
      </c>
      <c r="E63" s="23"/>
      <c r="F63" s="23">
        <v>3</v>
      </c>
      <c r="G63" s="23">
        <v>30</v>
      </c>
      <c r="H63" s="23">
        <v>0</v>
      </c>
      <c r="I63" s="23">
        <v>0</v>
      </c>
      <c r="J63" s="23">
        <v>0</v>
      </c>
      <c r="K63" s="23">
        <v>15</v>
      </c>
      <c r="L63" s="23">
        <v>5</v>
      </c>
      <c r="M63" s="23">
        <v>10</v>
      </c>
      <c r="N63" s="22"/>
    </row>
    <row r="64" spans="1:14" s="38" customFormat="1" ht="12.75">
      <c r="A64" s="35">
        <v>7</v>
      </c>
      <c r="B64" s="35" t="s">
        <v>33</v>
      </c>
      <c r="C64" s="36"/>
      <c r="D64" s="37"/>
      <c r="E64" s="36">
        <v>4</v>
      </c>
      <c r="F64" s="36">
        <v>1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5" t="s">
        <v>34</v>
      </c>
    </row>
    <row r="65" spans="1:14" s="41" customFormat="1" ht="12.75">
      <c r="A65" s="28">
        <v>8</v>
      </c>
      <c r="B65" s="28" t="s">
        <v>32</v>
      </c>
      <c r="C65" s="18"/>
      <c r="D65" s="42"/>
      <c r="E65" s="18">
        <v>4</v>
      </c>
      <c r="F65" s="18">
        <v>0</v>
      </c>
      <c r="G65" s="18">
        <v>15</v>
      </c>
      <c r="H65" s="29">
        <v>0</v>
      </c>
      <c r="I65" s="29">
        <v>0</v>
      </c>
      <c r="J65" s="29">
        <v>0</v>
      </c>
      <c r="K65" s="29">
        <v>0</v>
      </c>
      <c r="L65" s="29">
        <v>15</v>
      </c>
      <c r="M65" s="29">
        <v>0</v>
      </c>
      <c r="N65" s="35"/>
    </row>
    <row r="66" spans="1:14" s="30" customFormat="1" ht="12.75">
      <c r="A66" s="48">
        <v>9</v>
      </c>
      <c r="B66" s="49" t="s">
        <v>21</v>
      </c>
      <c r="C66" s="50">
        <v>4</v>
      </c>
      <c r="D66" s="50" t="s">
        <v>147</v>
      </c>
      <c r="E66" s="50"/>
      <c r="F66" s="87">
        <v>5</v>
      </c>
      <c r="G66" s="88">
        <v>60</v>
      </c>
      <c r="H66" s="87">
        <v>0</v>
      </c>
      <c r="I66" s="87">
        <v>30</v>
      </c>
      <c r="J66" s="87">
        <v>0</v>
      </c>
      <c r="K66" s="87">
        <v>0</v>
      </c>
      <c r="L66" s="87">
        <v>30</v>
      </c>
      <c r="M66" s="87">
        <v>0</v>
      </c>
      <c r="N66" s="89" t="s">
        <v>180</v>
      </c>
    </row>
    <row r="67" spans="1:14" s="1" customFormat="1" ht="12.75">
      <c r="A67" s="3">
        <v>10</v>
      </c>
      <c r="B67" s="3" t="s">
        <v>53</v>
      </c>
      <c r="C67" s="2"/>
      <c r="D67" s="4">
        <v>3</v>
      </c>
      <c r="E67" s="2"/>
      <c r="F67" s="2">
        <v>1</v>
      </c>
      <c r="G67" s="2">
        <v>9</v>
      </c>
      <c r="H67" s="2">
        <v>9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3"/>
    </row>
    <row r="68" spans="1:14" s="1" customFormat="1" ht="12.75">
      <c r="A68" s="3">
        <v>11</v>
      </c>
      <c r="B68" s="3" t="s">
        <v>56</v>
      </c>
      <c r="C68" s="2"/>
      <c r="D68" s="2">
        <v>4</v>
      </c>
      <c r="E68" s="2"/>
      <c r="F68" s="2">
        <v>1</v>
      </c>
      <c r="G68" s="2">
        <v>9</v>
      </c>
      <c r="H68" s="2">
        <v>0</v>
      </c>
      <c r="I68" s="2">
        <v>0</v>
      </c>
      <c r="J68" s="2">
        <v>0</v>
      </c>
      <c r="K68" s="2">
        <v>9</v>
      </c>
      <c r="L68" s="2">
        <v>0</v>
      </c>
      <c r="M68" s="2">
        <v>0</v>
      </c>
      <c r="N68" s="9"/>
    </row>
    <row r="69" spans="1:14" s="1" customFormat="1" ht="12.75">
      <c r="A69" s="3">
        <v>12</v>
      </c>
      <c r="B69" s="3" t="s">
        <v>59</v>
      </c>
      <c r="C69" s="2">
        <v>4</v>
      </c>
      <c r="D69" s="2">
        <v>4</v>
      </c>
      <c r="E69" s="2"/>
      <c r="F69" s="2">
        <v>2</v>
      </c>
      <c r="G69" s="2">
        <v>17</v>
      </c>
      <c r="H69" s="2">
        <v>0</v>
      </c>
      <c r="I69" s="2">
        <v>0</v>
      </c>
      <c r="J69" s="2">
        <v>0</v>
      </c>
      <c r="K69" s="2">
        <v>17</v>
      </c>
      <c r="L69" s="2">
        <v>0</v>
      </c>
      <c r="M69" s="2">
        <v>0</v>
      </c>
      <c r="N69" s="3"/>
    </row>
    <row r="70" spans="1:14" s="1" customFormat="1" ht="12.75">
      <c r="A70" s="3">
        <v>13</v>
      </c>
      <c r="B70" s="3" t="s">
        <v>77</v>
      </c>
      <c r="C70" s="4">
        <v>4</v>
      </c>
      <c r="D70" s="4">
        <v>4</v>
      </c>
      <c r="E70" s="4"/>
      <c r="F70" s="2">
        <v>2</v>
      </c>
      <c r="G70" s="4">
        <v>18</v>
      </c>
      <c r="H70" s="2">
        <v>0</v>
      </c>
      <c r="I70" s="2">
        <v>0</v>
      </c>
      <c r="J70" s="2">
        <v>0</v>
      </c>
      <c r="K70" s="2">
        <v>9</v>
      </c>
      <c r="L70" s="2">
        <v>9</v>
      </c>
      <c r="M70" s="2">
        <v>0</v>
      </c>
      <c r="N70" s="3"/>
    </row>
    <row r="71" spans="1:14" s="1" customFormat="1" ht="12.75">
      <c r="A71" s="3">
        <v>14</v>
      </c>
      <c r="B71" s="3" t="s">
        <v>57</v>
      </c>
      <c r="C71" s="2"/>
      <c r="D71" s="2">
        <v>4</v>
      </c>
      <c r="E71" s="2"/>
      <c r="F71" s="2">
        <v>1</v>
      </c>
      <c r="G71" s="2">
        <v>15</v>
      </c>
      <c r="H71" s="5">
        <v>0</v>
      </c>
      <c r="I71" s="5">
        <v>0</v>
      </c>
      <c r="J71" s="5">
        <v>0</v>
      </c>
      <c r="K71" s="5">
        <v>8</v>
      </c>
      <c r="L71" s="5">
        <v>7</v>
      </c>
      <c r="M71" s="5">
        <v>0</v>
      </c>
      <c r="N71" s="3"/>
    </row>
    <row r="72" spans="1:14" s="30" customFormat="1" ht="12.75">
      <c r="A72" s="28">
        <v>15</v>
      </c>
      <c r="B72" s="3" t="s">
        <v>84</v>
      </c>
      <c r="C72" s="18"/>
      <c r="D72" s="18">
        <v>3</v>
      </c>
      <c r="E72" s="18"/>
      <c r="F72" s="18">
        <v>2</v>
      </c>
      <c r="G72" s="18">
        <v>18</v>
      </c>
      <c r="H72" s="29">
        <v>9</v>
      </c>
      <c r="I72" s="29">
        <v>9</v>
      </c>
      <c r="J72" s="29">
        <v>0</v>
      </c>
      <c r="K72" s="29">
        <v>0</v>
      </c>
      <c r="L72" s="29">
        <v>0</v>
      </c>
      <c r="M72" s="29">
        <v>0</v>
      </c>
      <c r="N72" s="28"/>
    </row>
    <row r="73" spans="1:14" s="1" customFormat="1" ht="12.75">
      <c r="A73" s="3"/>
      <c r="B73" s="3"/>
      <c r="C73" s="2"/>
      <c r="D73" s="2"/>
      <c r="E73" s="2"/>
      <c r="F73" s="2"/>
      <c r="G73" s="2"/>
      <c r="H73" s="5"/>
      <c r="I73" s="5"/>
      <c r="J73" s="5"/>
      <c r="K73" s="5"/>
      <c r="L73" s="5"/>
      <c r="M73" s="5"/>
      <c r="N73" s="3"/>
    </row>
    <row r="74" spans="1:14" s="1" customFormat="1" ht="12.75">
      <c r="A74" s="3"/>
      <c r="B74" s="44" t="s">
        <v>85</v>
      </c>
      <c r="C74" s="2"/>
      <c r="D74" s="2"/>
      <c r="E74" s="2"/>
      <c r="F74" s="2"/>
      <c r="G74" s="2"/>
      <c r="H74" s="5"/>
      <c r="I74" s="5"/>
      <c r="J74" s="5"/>
      <c r="K74" s="5"/>
      <c r="L74" s="5"/>
      <c r="M74" s="5"/>
      <c r="N74" s="3"/>
    </row>
    <row r="75" spans="1:14" s="1" customFormat="1" ht="12.75">
      <c r="A75" s="3">
        <v>16</v>
      </c>
      <c r="B75" s="28" t="s">
        <v>124</v>
      </c>
      <c r="C75" s="2"/>
      <c r="D75" s="2">
        <v>3</v>
      </c>
      <c r="E75" s="2"/>
      <c r="F75" s="2">
        <v>4</v>
      </c>
      <c r="G75" s="2">
        <v>27</v>
      </c>
      <c r="H75" s="5">
        <v>15</v>
      </c>
      <c r="I75" s="5">
        <v>12</v>
      </c>
      <c r="J75" s="5">
        <v>0</v>
      </c>
      <c r="K75" s="5">
        <v>0</v>
      </c>
      <c r="L75" s="5">
        <v>0</v>
      </c>
      <c r="M75" s="5">
        <v>0</v>
      </c>
      <c r="N75" s="3"/>
    </row>
    <row r="76" spans="1:14" s="1" customFormat="1" ht="12.75">
      <c r="A76" s="3">
        <v>17</v>
      </c>
      <c r="B76" s="28" t="s">
        <v>125</v>
      </c>
      <c r="C76" s="2"/>
      <c r="D76" s="2">
        <v>3</v>
      </c>
      <c r="E76" s="2"/>
      <c r="F76" s="2">
        <v>2</v>
      </c>
      <c r="G76" s="2">
        <v>18</v>
      </c>
      <c r="H76" s="5">
        <v>12</v>
      </c>
      <c r="I76" s="5">
        <v>6</v>
      </c>
      <c r="J76" s="5">
        <v>0</v>
      </c>
      <c r="K76" s="5">
        <v>0</v>
      </c>
      <c r="L76" s="5">
        <v>0</v>
      </c>
      <c r="M76" s="5">
        <v>0</v>
      </c>
      <c r="N76" s="3"/>
    </row>
    <row r="77" spans="1:14" s="1" customFormat="1" ht="12.75">
      <c r="A77" s="28">
        <v>18</v>
      </c>
      <c r="B77" s="28" t="s">
        <v>126</v>
      </c>
      <c r="C77" s="18">
        <v>4</v>
      </c>
      <c r="D77" s="2" t="s">
        <v>147</v>
      </c>
      <c r="E77" s="18"/>
      <c r="F77" s="18">
        <v>7</v>
      </c>
      <c r="G77" s="18">
        <v>72</v>
      </c>
      <c r="H77" s="29">
        <v>18</v>
      </c>
      <c r="I77" s="29">
        <v>18</v>
      </c>
      <c r="J77" s="29">
        <v>0</v>
      </c>
      <c r="K77" s="29">
        <v>18</v>
      </c>
      <c r="L77" s="29">
        <v>18</v>
      </c>
      <c r="M77" s="29">
        <v>0</v>
      </c>
      <c r="N77" s="3" t="s">
        <v>182</v>
      </c>
    </row>
    <row r="78" spans="1:14" s="1" customFormat="1" ht="12.75">
      <c r="A78" s="28">
        <v>19</v>
      </c>
      <c r="B78" s="28" t="s">
        <v>127</v>
      </c>
      <c r="C78" s="18"/>
      <c r="D78" s="18">
        <v>3</v>
      </c>
      <c r="E78" s="18"/>
      <c r="F78" s="18">
        <v>1</v>
      </c>
      <c r="G78" s="18">
        <v>9</v>
      </c>
      <c r="H78" s="29">
        <v>9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8"/>
    </row>
    <row r="79" spans="1:14" s="1" customFormat="1" ht="12.75">
      <c r="A79" s="3">
        <v>20</v>
      </c>
      <c r="B79" s="3" t="s">
        <v>128</v>
      </c>
      <c r="C79" s="2"/>
      <c r="D79" s="2">
        <v>4</v>
      </c>
      <c r="E79" s="2"/>
      <c r="F79" s="2">
        <v>1</v>
      </c>
      <c r="G79" s="2">
        <v>9</v>
      </c>
      <c r="H79" s="5">
        <v>0</v>
      </c>
      <c r="I79" s="5">
        <v>0</v>
      </c>
      <c r="J79" s="5">
        <v>0</v>
      </c>
      <c r="K79" s="5">
        <v>9</v>
      </c>
      <c r="L79" s="5">
        <v>0</v>
      </c>
      <c r="M79" s="5">
        <v>0</v>
      </c>
      <c r="N79" s="3"/>
    </row>
    <row r="80" spans="1:14" s="1" customFormat="1" ht="12.75">
      <c r="A80" s="3">
        <v>21</v>
      </c>
      <c r="B80" s="3" t="s">
        <v>129</v>
      </c>
      <c r="C80" s="2"/>
      <c r="D80" s="2">
        <v>4</v>
      </c>
      <c r="E80" s="2"/>
      <c r="F80" s="2">
        <v>1</v>
      </c>
      <c r="G80" s="2">
        <v>9</v>
      </c>
      <c r="H80" s="5">
        <v>0</v>
      </c>
      <c r="I80" s="5">
        <v>0</v>
      </c>
      <c r="J80" s="5">
        <v>0</v>
      </c>
      <c r="K80" s="5">
        <v>0</v>
      </c>
      <c r="L80" s="5">
        <v>9</v>
      </c>
      <c r="M80" s="5">
        <v>0</v>
      </c>
      <c r="N80" s="3"/>
    </row>
    <row r="81" spans="1:14" s="1" customFormat="1" ht="12.75">
      <c r="A81" s="3">
        <v>22</v>
      </c>
      <c r="B81" s="3" t="s">
        <v>130</v>
      </c>
      <c r="C81" s="2"/>
      <c r="D81" s="2">
        <v>4</v>
      </c>
      <c r="E81" s="2"/>
      <c r="F81" s="2">
        <v>2</v>
      </c>
      <c r="G81" s="2">
        <v>15</v>
      </c>
      <c r="H81" s="5">
        <v>0</v>
      </c>
      <c r="I81" s="5">
        <v>0</v>
      </c>
      <c r="J81" s="5">
        <v>0</v>
      </c>
      <c r="K81" s="5">
        <v>9</v>
      </c>
      <c r="L81" s="5">
        <v>6</v>
      </c>
      <c r="M81" s="5">
        <v>0</v>
      </c>
      <c r="N81" s="3"/>
    </row>
    <row r="82" spans="1:14" s="14" customFormat="1" ht="12.75">
      <c r="A82" s="12"/>
      <c r="B82" s="12" t="s">
        <v>28</v>
      </c>
      <c r="C82" s="13">
        <f>COUNT(C58:C81)</f>
        <v>8</v>
      </c>
      <c r="D82" s="13"/>
      <c r="E82" s="12"/>
      <c r="F82" s="13">
        <f aca="true" t="shared" si="7" ref="F82:M82">SUM(F58:F81)</f>
        <v>60</v>
      </c>
      <c r="G82" s="13">
        <f t="shared" si="7"/>
        <v>520</v>
      </c>
      <c r="H82" s="13">
        <f t="shared" si="7"/>
        <v>132</v>
      </c>
      <c r="I82" s="13">
        <f t="shared" si="7"/>
        <v>120</v>
      </c>
      <c r="J82" s="13">
        <f t="shared" si="7"/>
        <v>15</v>
      </c>
      <c r="K82" s="13">
        <f t="shared" si="7"/>
        <v>119</v>
      </c>
      <c r="L82" s="13">
        <f t="shared" si="7"/>
        <v>114</v>
      </c>
      <c r="M82" s="13">
        <f t="shared" si="7"/>
        <v>20</v>
      </c>
      <c r="N82" s="12"/>
    </row>
    <row r="83" spans="2:14" s="1" customFormat="1" ht="12.75">
      <c r="B83" s="19" t="s">
        <v>76</v>
      </c>
      <c r="C83" s="20"/>
      <c r="D83" s="20"/>
      <c r="E83" s="20"/>
      <c r="F83" s="14"/>
      <c r="G83" s="101">
        <f>SUM(H82:J82)</f>
        <v>267</v>
      </c>
      <c r="H83" s="101"/>
      <c r="I83" s="101"/>
      <c r="J83" s="101">
        <f>SUM(K82:M82)</f>
        <v>253</v>
      </c>
      <c r="K83" s="101"/>
      <c r="L83" s="101"/>
      <c r="M83" s="11"/>
      <c r="N83" s="10"/>
    </row>
    <row r="84" spans="2:14" s="1" customFormat="1" ht="12.75">
      <c r="B84" s="69" t="s">
        <v>70</v>
      </c>
      <c r="C84" s="20"/>
      <c r="D84" s="20"/>
      <c r="E84" s="20"/>
      <c r="F84" s="69">
        <f>SUM(F58:F81)</f>
        <v>60</v>
      </c>
      <c r="G84" s="70" t="s">
        <v>173</v>
      </c>
      <c r="H84" s="70" t="s">
        <v>174</v>
      </c>
      <c r="I84" s="68"/>
      <c r="J84" s="68"/>
      <c r="K84" s="68"/>
      <c r="L84" s="68"/>
      <c r="M84" s="11"/>
      <c r="N84" s="10"/>
    </row>
    <row r="85" spans="2:14" s="1" customFormat="1" ht="12.75">
      <c r="B85" s="71" t="s">
        <v>86</v>
      </c>
      <c r="C85" s="20"/>
      <c r="D85" s="20"/>
      <c r="E85" s="20"/>
      <c r="F85" s="72">
        <f>SUM(F58:F72)</f>
        <v>42</v>
      </c>
      <c r="G85" s="70">
        <f>+F58+F59+F61+F67+F72</f>
        <v>20</v>
      </c>
      <c r="H85" s="70">
        <f>F85-G85</f>
        <v>22</v>
      </c>
      <c r="I85" s="68"/>
      <c r="J85" s="68"/>
      <c r="K85" s="68"/>
      <c r="L85" s="68"/>
      <c r="M85" s="11"/>
      <c r="N85" s="10"/>
    </row>
    <row r="86" spans="2:14" s="1" customFormat="1" ht="12.75">
      <c r="B86" s="71" t="s">
        <v>175</v>
      </c>
      <c r="C86" s="20"/>
      <c r="D86" s="20"/>
      <c r="E86" s="20"/>
      <c r="F86" s="72">
        <f>SUM(F75:F81)</f>
        <v>18</v>
      </c>
      <c r="G86" s="70">
        <f>+SUM(F75:F78)-4</f>
        <v>10</v>
      </c>
      <c r="H86" s="70">
        <f>F86-G86</f>
        <v>8</v>
      </c>
      <c r="I86" s="68"/>
      <c r="J86" s="68"/>
      <c r="K86" s="68"/>
      <c r="L86" s="68"/>
      <c r="M86" s="11"/>
      <c r="N86" s="10"/>
    </row>
    <row r="87" spans="1:14" ht="12.75">
      <c r="A87" s="1"/>
      <c r="B87" s="19"/>
      <c r="C87" s="20"/>
      <c r="D87" s="20"/>
      <c r="E87" s="20"/>
      <c r="F87" s="14"/>
      <c r="G87" s="69">
        <f>SUM(G85:G86)</f>
        <v>30</v>
      </c>
      <c r="H87" s="69">
        <f>SUM(H85:H86)</f>
        <v>30</v>
      </c>
      <c r="I87" s="68"/>
      <c r="J87" s="68"/>
      <c r="K87" s="68"/>
      <c r="L87" s="68"/>
      <c r="M87" s="11"/>
      <c r="N87" s="10"/>
    </row>
    <row r="88" spans="2:5" ht="12.75">
      <c r="B88" s="102" t="s">
        <v>79</v>
      </c>
      <c r="C88" s="103"/>
      <c r="D88" s="103"/>
      <c r="E88" s="103"/>
    </row>
    <row r="89" spans="2:13" s="40" customFormat="1" ht="12.75">
      <c r="B89" s="40" t="s">
        <v>80</v>
      </c>
      <c r="F89" s="40">
        <f>SUM(F58:F60)</f>
        <v>17</v>
      </c>
      <c r="G89" s="40">
        <f>SUM(G58:G60)</f>
        <v>120</v>
      </c>
      <c r="H89" s="40">
        <f aca="true" t="shared" si="8" ref="H89:M89">SUM(H58:H60)</f>
        <v>45</v>
      </c>
      <c r="I89" s="40">
        <f t="shared" si="8"/>
        <v>30</v>
      </c>
      <c r="J89" s="40">
        <f t="shared" si="8"/>
        <v>15</v>
      </c>
      <c r="K89" s="40">
        <f t="shared" si="8"/>
        <v>15</v>
      </c>
      <c r="L89" s="40">
        <f t="shared" si="8"/>
        <v>15</v>
      </c>
      <c r="M89" s="40">
        <f t="shared" si="8"/>
        <v>0</v>
      </c>
    </row>
    <row r="90" spans="2:13" s="26" customFormat="1" ht="12.75">
      <c r="B90" s="26" t="s">
        <v>81</v>
      </c>
      <c r="F90" s="85">
        <f>SUM(F61:F63)</f>
        <v>10</v>
      </c>
      <c r="G90" s="26">
        <f>SUM(G61:G63)</f>
        <v>80</v>
      </c>
      <c r="H90" s="26">
        <f aca="true" t="shared" si="9" ref="H90:M90">SUM(H61:H63)</f>
        <v>15</v>
      </c>
      <c r="I90" s="26">
        <f t="shared" si="9"/>
        <v>15</v>
      </c>
      <c r="J90" s="26">
        <f t="shared" si="9"/>
        <v>0</v>
      </c>
      <c r="K90" s="26">
        <f t="shared" si="9"/>
        <v>25</v>
      </c>
      <c r="L90" s="26">
        <f t="shared" si="9"/>
        <v>5</v>
      </c>
      <c r="M90" s="26">
        <f t="shared" si="9"/>
        <v>20</v>
      </c>
    </row>
    <row r="91" spans="1:13" s="41" customFormat="1" ht="12.75">
      <c r="A91" s="90"/>
      <c r="B91" s="90" t="s">
        <v>33</v>
      </c>
      <c r="C91" s="90"/>
      <c r="D91" s="90"/>
      <c r="E91" s="90"/>
      <c r="F91" s="90">
        <f>SUM(F64:F64)</f>
        <v>1</v>
      </c>
      <c r="G91" s="90">
        <v>0</v>
      </c>
      <c r="H91" s="90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</row>
    <row r="92" spans="1:13" s="52" customFormat="1" ht="12.75">
      <c r="A92" s="90"/>
      <c r="B92" s="90" t="s">
        <v>141</v>
      </c>
      <c r="C92" s="90"/>
      <c r="D92" s="90"/>
      <c r="E92" s="90"/>
      <c r="F92" s="90">
        <f>SUM(F66:F66)</f>
        <v>5</v>
      </c>
      <c r="G92" s="90">
        <f aca="true" t="shared" si="10" ref="G92:M92">SUM(G66:G66)</f>
        <v>60</v>
      </c>
      <c r="H92" s="90">
        <f t="shared" si="10"/>
        <v>0</v>
      </c>
      <c r="I92" s="90">
        <f t="shared" si="10"/>
        <v>30</v>
      </c>
      <c r="J92" s="90">
        <f t="shared" si="10"/>
        <v>0</v>
      </c>
      <c r="K92" s="90">
        <f t="shared" si="10"/>
        <v>0</v>
      </c>
      <c r="L92" s="90">
        <f t="shared" si="10"/>
        <v>30</v>
      </c>
      <c r="M92" s="90">
        <f t="shared" si="10"/>
        <v>0</v>
      </c>
    </row>
    <row r="93" spans="2:13" ht="12.75">
      <c r="B93" s="46" t="s">
        <v>83</v>
      </c>
      <c r="F93">
        <f>SUM(F89:F92)</f>
        <v>33</v>
      </c>
      <c r="G93">
        <f aca="true" t="shared" si="11" ref="G93:M93">SUM(G89:G92)</f>
        <v>260</v>
      </c>
      <c r="H93">
        <f t="shared" si="11"/>
        <v>60</v>
      </c>
      <c r="I93">
        <f t="shared" si="11"/>
        <v>75</v>
      </c>
      <c r="J93">
        <f t="shared" si="11"/>
        <v>15</v>
      </c>
      <c r="K93">
        <f t="shared" si="11"/>
        <v>40</v>
      </c>
      <c r="L93">
        <f t="shared" si="11"/>
        <v>50</v>
      </c>
      <c r="M93">
        <f t="shared" si="11"/>
        <v>20</v>
      </c>
    </row>
    <row r="94" spans="2:13" ht="12.75">
      <c r="B94" s="16" t="s">
        <v>0</v>
      </c>
      <c r="D94" s="16"/>
      <c r="E94" s="21" t="s">
        <v>42</v>
      </c>
      <c r="F94" s="21" t="s">
        <v>1</v>
      </c>
      <c r="G94" s="21"/>
      <c r="H94" s="16"/>
      <c r="I94" s="16"/>
      <c r="J94" s="16"/>
      <c r="K94" s="16"/>
      <c r="L94" s="16"/>
      <c r="M94" s="16"/>
    </row>
    <row r="95" spans="2:13" ht="12.75">
      <c r="B95" t="s">
        <v>2</v>
      </c>
      <c r="D95" s="17"/>
      <c r="E95" s="60">
        <f>G95/G98</f>
        <v>0.4656964656964657</v>
      </c>
      <c r="F95" s="21" t="s">
        <v>43</v>
      </c>
      <c r="G95" s="21">
        <f>H133+K133</f>
        <v>224</v>
      </c>
      <c r="H95" s="16"/>
      <c r="I95" s="16"/>
      <c r="J95" s="16"/>
      <c r="K95" s="16"/>
      <c r="L95" s="16"/>
      <c r="M95" s="16"/>
    </row>
    <row r="96" spans="2:13" ht="12.75">
      <c r="B96" t="s">
        <v>71</v>
      </c>
      <c r="D96" s="17"/>
      <c r="E96" s="60">
        <f>G96/G98</f>
        <v>0.3887733887733888</v>
      </c>
      <c r="F96" s="21" t="s">
        <v>44</v>
      </c>
      <c r="G96" s="21">
        <f>I133+L133</f>
        <v>187</v>
      </c>
      <c r="H96" s="16"/>
      <c r="I96" s="16"/>
      <c r="J96" s="16"/>
      <c r="K96" s="16"/>
      <c r="L96" s="16"/>
      <c r="M96" s="16"/>
    </row>
    <row r="97" spans="2:13" ht="12.75">
      <c r="B97" t="s">
        <v>35</v>
      </c>
      <c r="D97" s="17"/>
      <c r="E97" s="60">
        <f>G97/G98</f>
        <v>0.14553014553014554</v>
      </c>
      <c r="F97" s="21" t="s">
        <v>45</v>
      </c>
      <c r="G97" s="21">
        <f>J133+M133</f>
        <v>70</v>
      </c>
      <c r="H97" s="16"/>
      <c r="I97" s="16"/>
      <c r="J97" s="16"/>
      <c r="K97" s="16"/>
      <c r="L97" s="16"/>
      <c r="M97" s="16"/>
    </row>
    <row r="98" spans="2:13" ht="12.75">
      <c r="B98" t="s">
        <v>47</v>
      </c>
      <c r="D98" s="16"/>
      <c r="E98" s="60">
        <f>SUM(E95:E97)</f>
        <v>1</v>
      </c>
      <c r="F98" s="21" t="s">
        <v>4</v>
      </c>
      <c r="G98" s="21">
        <f>SUM(G95:G97)</f>
        <v>481</v>
      </c>
      <c r="H98" s="16"/>
      <c r="I98" s="16"/>
      <c r="J98" s="16"/>
      <c r="K98" s="16"/>
      <c r="L98" s="16"/>
      <c r="M98" s="16"/>
    </row>
    <row r="99" ht="12.75">
      <c r="B99" t="s">
        <v>94</v>
      </c>
    </row>
    <row r="100" spans="1:14" ht="12.75" customHeight="1">
      <c r="A100" s="92" t="s">
        <v>36</v>
      </c>
      <c r="B100" s="94" t="s">
        <v>5</v>
      </c>
      <c r="C100" s="93" t="s">
        <v>6</v>
      </c>
      <c r="D100" s="109"/>
      <c r="E100" s="110"/>
      <c r="F100" s="73" t="s">
        <v>7</v>
      </c>
      <c r="G100" s="93" t="s">
        <v>8</v>
      </c>
      <c r="H100" s="109"/>
      <c r="I100" s="109"/>
      <c r="J100" s="109"/>
      <c r="K100" s="109"/>
      <c r="L100" s="109"/>
      <c r="M100" s="110"/>
      <c r="N100" s="95" t="s">
        <v>9</v>
      </c>
    </row>
    <row r="101" spans="1:14" s="1" customFormat="1" ht="12.75">
      <c r="A101" s="92"/>
      <c r="B101" s="107"/>
      <c r="C101" s="74" t="s">
        <v>10</v>
      </c>
      <c r="D101" s="74" t="s">
        <v>11</v>
      </c>
      <c r="E101" s="75" t="s">
        <v>12</v>
      </c>
      <c r="F101" s="104" t="s">
        <v>70</v>
      </c>
      <c r="G101" s="75" t="s">
        <v>4</v>
      </c>
      <c r="H101" s="99" t="s">
        <v>152</v>
      </c>
      <c r="I101" s="100"/>
      <c r="J101" s="98"/>
      <c r="K101" s="99" t="s">
        <v>153</v>
      </c>
      <c r="L101" s="100"/>
      <c r="M101" s="98"/>
      <c r="N101" s="96"/>
    </row>
    <row r="102" spans="1:14" s="1" customFormat="1" ht="12.75">
      <c r="A102" s="92"/>
      <c r="B102" s="108"/>
      <c r="C102" s="77"/>
      <c r="D102" s="77" t="s">
        <v>15</v>
      </c>
      <c r="E102" s="78" t="s">
        <v>16</v>
      </c>
      <c r="F102" s="105"/>
      <c r="G102" s="78" t="s">
        <v>17</v>
      </c>
      <c r="H102" s="76" t="s">
        <v>18</v>
      </c>
      <c r="I102" s="79" t="s">
        <v>19</v>
      </c>
      <c r="J102" s="79" t="s">
        <v>20</v>
      </c>
      <c r="K102" s="79" t="s">
        <v>18</v>
      </c>
      <c r="L102" s="79" t="s">
        <v>19</v>
      </c>
      <c r="M102" s="79" t="s">
        <v>20</v>
      </c>
      <c r="N102" s="97"/>
    </row>
    <row r="103" spans="1:14" s="25" customFormat="1" ht="12.75">
      <c r="A103" s="22">
        <f>A102+1</f>
        <v>1</v>
      </c>
      <c r="B103" s="45" t="s">
        <v>60</v>
      </c>
      <c r="C103" s="43">
        <v>5</v>
      </c>
      <c r="D103" s="43">
        <v>5</v>
      </c>
      <c r="E103" s="43"/>
      <c r="F103" s="23">
        <v>3</v>
      </c>
      <c r="G103" s="43">
        <v>30</v>
      </c>
      <c r="H103" s="23">
        <v>15</v>
      </c>
      <c r="I103" s="23">
        <v>15</v>
      </c>
      <c r="J103" s="23">
        <v>0</v>
      </c>
      <c r="K103" s="23">
        <v>0</v>
      </c>
      <c r="L103" s="23">
        <v>0</v>
      </c>
      <c r="M103" s="23">
        <v>0</v>
      </c>
      <c r="N103" s="22"/>
    </row>
    <row r="104" spans="1:14" s="25" customFormat="1" ht="12.75">
      <c r="A104" s="22">
        <v>2</v>
      </c>
      <c r="B104" s="22" t="s">
        <v>64</v>
      </c>
      <c r="C104" s="43">
        <v>5</v>
      </c>
      <c r="D104" s="43">
        <v>5</v>
      </c>
      <c r="E104" s="43"/>
      <c r="F104" s="23">
        <v>3</v>
      </c>
      <c r="G104" s="43">
        <v>30</v>
      </c>
      <c r="H104" s="23">
        <v>15</v>
      </c>
      <c r="I104" s="23">
        <v>15</v>
      </c>
      <c r="J104" s="23">
        <v>0</v>
      </c>
      <c r="K104" s="23">
        <v>0</v>
      </c>
      <c r="L104" s="23">
        <v>0</v>
      </c>
      <c r="M104" s="23">
        <v>0</v>
      </c>
      <c r="N104" s="22"/>
    </row>
    <row r="105" spans="1:14" s="25" customFormat="1" ht="12.75">
      <c r="A105" s="22">
        <v>3</v>
      </c>
      <c r="B105" s="22" t="s">
        <v>65</v>
      </c>
      <c r="C105" s="23"/>
      <c r="D105" s="43">
        <v>5</v>
      </c>
      <c r="E105" s="23"/>
      <c r="F105" s="23">
        <v>3</v>
      </c>
      <c r="G105" s="23">
        <v>30</v>
      </c>
      <c r="H105" s="23">
        <v>15</v>
      </c>
      <c r="I105" s="23">
        <v>15</v>
      </c>
      <c r="J105" s="23">
        <v>0</v>
      </c>
      <c r="K105" s="23">
        <v>0</v>
      </c>
      <c r="L105" s="23">
        <v>0</v>
      </c>
      <c r="M105" s="23">
        <v>0</v>
      </c>
      <c r="N105" s="22"/>
    </row>
    <row r="106" spans="1:14" s="25" customFormat="1" ht="12.75">
      <c r="A106" s="22">
        <v>4</v>
      </c>
      <c r="B106" s="22" t="s">
        <v>66</v>
      </c>
      <c r="C106" s="23"/>
      <c r="D106" s="23">
        <v>6</v>
      </c>
      <c r="E106" s="23"/>
      <c r="F106" s="23">
        <v>3</v>
      </c>
      <c r="G106" s="23">
        <v>30</v>
      </c>
      <c r="H106" s="23">
        <v>0</v>
      </c>
      <c r="I106" s="23">
        <v>0</v>
      </c>
      <c r="J106" s="23">
        <v>0</v>
      </c>
      <c r="K106" s="23">
        <v>15</v>
      </c>
      <c r="L106" s="23">
        <v>15</v>
      </c>
      <c r="M106" s="23">
        <v>0</v>
      </c>
      <c r="N106" s="22"/>
    </row>
    <row r="107" spans="1:14" s="25" customFormat="1" ht="12.75">
      <c r="A107" s="22">
        <v>5</v>
      </c>
      <c r="B107" s="22" t="s">
        <v>40</v>
      </c>
      <c r="C107" s="23"/>
      <c r="D107" s="23">
        <v>6</v>
      </c>
      <c r="E107" s="23"/>
      <c r="F107" s="23">
        <v>3</v>
      </c>
      <c r="G107" s="23">
        <v>30</v>
      </c>
      <c r="H107" s="23">
        <v>0</v>
      </c>
      <c r="I107" s="23">
        <v>0</v>
      </c>
      <c r="J107" s="23">
        <v>0</v>
      </c>
      <c r="K107" s="23">
        <v>15</v>
      </c>
      <c r="L107" s="23">
        <v>7</v>
      </c>
      <c r="M107" s="23">
        <v>8</v>
      </c>
      <c r="N107" s="22"/>
    </row>
    <row r="108" spans="1:14" s="25" customFormat="1" ht="12.75">
      <c r="A108" s="22">
        <v>6</v>
      </c>
      <c r="B108" s="22" t="s">
        <v>185</v>
      </c>
      <c r="C108" s="23"/>
      <c r="D108" s="23">
        <v>6</v>
      </c>
      <c r="E108" s="23"/>
      <c r="F108" s="23">
        <v>4</v>
      </c>
      <c r="G108" s="23">
        <v>40</v>
      </c>
      <c r="H108" s="24">
        <v>0</v>
      </c>
      <c r="I108" s="24">
        <v>0</v>
      </c>
      <c r="J108" s="24">
        <v>0</v>
      </c>
      <c r="K108" s="24">
        <v>10</v>
      </c>
      <c r="L108" s="24">
        <v>5</v>
      </c>
      <c r="M108" s="24">
        <v>25</v>
      </c>
      <c r="N108" s="22"/>
    </row>
    <row r="109" spans="1:14" s="1" customFormat="1" ht="12.75">
      <c r="A109" s="3">
        <v>7</v>
      </c>
      <c r="B109" s="3" t="s">
        <v>37</v>
      </c>
      <c r="C109" s="4"/>
      <c r="D109" s="4">
        <v>5</v>
      </c>
      <c r="E109" s="4"/>
      <c r="F109" s="2">
        <v>2</v>
      </c>
      <c r="G109" s="4">
        <v>16</v>
      </c>
      <c r="H109" s="2">
        <v>6</v>
      </c>
      <c r="I109" s="2">
        <v>0</v>
      </c>
      <c r="J109" s="2">
        <v>10</v>
      </c>
      <c r="K109" s="2">
        <v>0</v>
      </c>
      <c r="L109" s="2">
        <v>0</v>
      </c>
      <c r="M109" s="2">
        <v>0</v>
      </c>
      <c r="N109" s="3"/>
    </row>
    <row r="110" spans="1:14" s="1" customFormat="1" ht="12.75">
      <c r="A110" s="3">
        <v>8</v>
      </c>
      <c r="B110" s="3" t="s">
        <v>78</v>
      </c>
      <c r="C110" s="2"/>
      <c r="D110" s="4">
        <v>5</v>
      </c>
      <c r="E110" s="2"/>
      <c r="F110" s="2">
        <v>1</v>
      </c>
      <c r="G110" s="2">
        <v>8</v>
      </c>
      <c r="H110" s="2">
        <v>0</v>
      </c>
      <c r="I110" s="2">
        <v>8</v>
      </c>
      <c r="J110" s="2">
        <v>0</v>
      </c>
      <c r="K110" s="2">
        <v>0</v>
      </c>
      <c r="L110" s="2">
        <v>0</v>
      </c>
      <c r="M110" s="2">
        <v>0</v>
      </c>
      <c r="N110" s="3"/>
    </row>
    <row r="111" spans="1:14" s="1" customFormat="1" ht="12.75">
      <c r="A111" s="3">
        <v>9</v>
      </c>
      <c r="B111" s="3" t="s">
        <v>74</v>
      </c>
      <c r="C111" s="2"/>
      <c r="D111" s="2">
        <v>5</v>
      </c>
      <c r="E111" s="2"/>
      <c r="F111" s="2">
        <v>1</v>
      </c>
      <c r="G111" s="2">
        <v>8</v>
      </c>
      <c r="H111" s="5">
        <v>8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3"/>
    </row>
    <row r="112" spans="1:14" s="1" customFormat="1" ht="12.75">
      <c r="A112" s="3">
        <f>A111+1</f>
        <v>10</v>
      </c>
      <c r="B112" s="3" t="s">
        <v>75</v>
      </c>
      <c r="C112" s="2"/>
      <c r="D112" s="4">
        <v>5</v>
      </c>
      <c r="E112" s="2"/>
      <c r="F112" s="2">
        <v>1</v>
      </c>
      <c r="G112" s="2">
        <v>15</v>
      </c>
      <c r="H112" s="2">
        <v>8</v>
      </c>
      <c r="I112" s="2">
        <v>7</v>
      </c>
      <c r="J112" s="2">
        <v>0</v>
      </c>
      <c r="K112" s="2">
        <v>0</v>
      </c>
      <c r="L112" s="2">
        <v>0</v>
      </c>
      <c r="M112" s="2">
        <v>0</v>
      </c>
      <c r="N112" s="3"/>
    </row>
    <row r="113" spans="1:14" s="1" customFormat="1" ht="12.75">
      <c r="A113" s="3">
        <f>A112+1</f>
        <v>11</v>
      </c>
      <c r="B113" s="6" t="s">
        <v>32</v>
      </c>
      <c r="C113" s="7"/>
      <c r="D113" s="8"/>
      <c r="E113" s="7" t="s">
        <v>149</v>
      </c>
      <c r="F113" s="2">
        <v>10</v>
      </c>
      <c r="G113" s="2">
        <v>30</v>
      </c>
      <c r="H113" s="2">
        <v>0</v>
      </c>
      <c r="I113" s="2">
        <v>15</v>
      </c>
      <c r="J113" s="2">
        <v>0</v>
      </c>
      <c r="K113" s="2">
        <v>0</v>
      </c>
      <c r="L113" s="2">
        <v>15</v>
      </c>
      <c r="M113" s="2">
        <v>0</v>
      </c>
      <c r="N113" s="3" t="s">
        <v>181</v>
      </c>
    </row>
    <row r="114" spans="1:14" s="1" customFormat="1" ht="12.75">
      <c r="A114" s="3">
        <f>A113+1</f>
        <v>12</v>
      </c>
      <c r="B114" s="6" t="s">
        <v>61</v>
      </c>
      <c r="C114" s="7"/>
      <c r="D114" s="8">
        <v>5</v>
      </c>
      <c r="E114" s="7"/>
      <c r="F114" s="2">
        <v>1</v>
      </c>
      <c r="G114" s="2">
        <v>9</v>
      </c>
      <c r="H114" s="2">
        <v>9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3"/>
    </row>
    <row r="115" spans="1:14" ht="12.75">
      <c r="A115" s="3">
        <f>A114+1</f>
        <v>13</v>
      </c>
      <c r="B115" s="6" t="s">
        <v>62</v>
      </c>
      <c r="C115" s="7">
        <v>5</v>
      </c>
      <c r="D115" s="8">
        <v>5</v>
      </c>
      <c r="E115" s="7"/>
      <c r="F115" s="7">
        <v>1</v>
      </c>
      <c r="G115" s="7">
        <v>17</v>
      </c>
      <c r="H115" s="5">
        <v>11</v>
      </c>
      <c r="I115" s="5">
        <v>6</v>
      </c>
      <c r="J115" s="5">
        <v>0</v>
      </c>
      <c r="K115" s="5">
        <v>0</v>
      </c>
      <c r="L115" s="5">
        <v>0</v>
      </c>
      <c r="M115" s="5">
        <v>0</v>
      </c>
      <c r="N115" s="6"/>
    </row>
    <row r="116" spans="1:14" s="1" customFormat="1" ht="12.75">
      <c r="A116" s="3">
        <f>A115+1</f>
        <v>14</v>
      </c>
      <c r="B116" s="3" t="s">
        <v>73</v>
      </c>
      <c r="C116" s="2"/>
      <c r="D116" s="4">
        <v>5</v>
      </c>
      <c r="E116" s="2"/>
      <c r="F116" s="2">
        <v>2</v>
      </c>
      <c r="G116" s="2">
        <v>18</v>
      </c>
      <c r="H116" s="2">
        <v>6</v>
      </c>
      <c r="I116" s="2">
        <v>6</v>
      </c>
      <c r="J116" s="2">
        <v>6</v>
      </c>
      <c r="K116" s="2">
        <v>0</v>
      </c>
      <c r="L116" s="2">
        <v>0</v>
      </c>
      <c r="M116" s="2">
        <v>0</v>
      </c>
      <c r="N116" s="3"/>
    </row>
    <row r="117" spans="1:14" s="1" customFormat="1" ht="12.75">
      <c r="A117" s="3">
        <v>15</v>
      </c>
      <c r="B117" s="3" t="s">
        <v>67</v>
      </c>
      <c r="C117" s="2">
        <v>6</v>
      </c>
      <c r="D117" s="2">
        <v>6</v>
      </c>
      <c r="E117" s="2"/>
      <c r="F117" s="2">
        <v>1</v>
      </c>
      <c r="G117" s="2">
        <v>15</v>
      </c>
      <c r="H117" s="2">
        <v>0</v>
      </c>
      <c r="I117" s="2">
        <v>0</v>
      </c>
      <c r="J117" s="2">
        <v>0</v>
      </c>
      <c r="K117" s="2">
        <v>8</v>
      </c>
      <c r="L117" s="2">
        <v>7</v>
      </c>
      <c r="M117" s="2">
        <v>0</v>
      </c>
      <c r="N117" s="3"/>
    </row>
    <row r="118" spans="1:14" s="1" customFormat="1" ht="12.75">
      <c r="A118" s="3">
        <v>16</v>
      </c>
      <c r="B118" s="3" t="s">
        <v>38</v>
      </c>
      <c r="C118" s="2">
        <v>6</v>
      </c>
      <c r="D118" s="2">
        <v>6</v>
      </c>
      <c r="E118" s="2"/>
      <c r="F118" s="2">
        <v>1</v>
      </c>
      <c r="G118" s="2">
        <v>18</v>
      </c>
      <c r="H118" s="2">
        <v>0</v>
      </c>
      <c r="I118" s="2">
        <v>0</v>
      </c>
      <c r="J118" s="2">
        <v>0</v>
      </c>
      <c r="K118" s="2">
        <v>9</v>
      </c>
      <c r="L118" s="2">
        <v>9</v>
      </c>
      <c r="M118" s="2">
        <v>0</v>
      </c>
      <c r="N118" s="9"/>
    </row>
    <row r="119" spans="1:14" s="1" customFormat="1" ht="12.75">
      <c r="A119" s="3">
        <v>17</v>
      </c>
      <c r="B119" s="3" t="s">
        <v>68</v>
      </c>
      <c r="C119" s="4"/>
      <c r="D119" s="4">
        <v>6</v>
      </c>
      <c r="E119" s="4"/>
      <c r="F119" s="2">
        <v>1</v>
      </c>
      <c r="G119" s="4">
        <v>9</v>
      </c>
      <c r="H119" s="2">
        <v>0</v>
      </c>
      <c r="I119" s="2">
        <v>0</v>
      </c>
      <c r="J119" s="2">
        <v>0</v>
      </c>
      <c r="K119" s="2">
        <v>9</v>
      </c>
      <c r="L119" s="2">
        <v>0</v>
      </c>
      <c r="M119" s="2">
        <v>0</v>
      </c>
      <c r="N119" s="3"/>
    </row>
    <row r="120" spans="1:14" s="1" customFormat="1" ht="12.75">
      <c r="A120" s="3">
        <v>18</v>
      </c>
      <c r="B120" s="3" t="s">
        <v>69</v>
      </c>
      <c r="C120" s="2">
        <v>6</v>
      </c>
      <c r="D120" s="2"/>
      <c r="E120" s="2"/>
      <c r="F120" s="2">
        <v>1</v>
      </c>
      <c r="G120" s="2">
        <v>9</v>
      </c>
      <c r="H120" s="5">
        <v>0</v>
      </c>
      <c r="I120" s="5">
        <v>0</v>
      </c>
      <c r="J120" s="5">
        <v>0</v>
      </c>
      <c r="K120" s="5">
        <v>9</v>
      </c>
      <c r="L120" s="5">
        <v>0</v>
      </c>
      <c r="M120" s="5">
        <v>0</v>
      </c>
      <c r="N120" s="3"/>
    </row>
    <row r="121" spans="1:14" s="1" customFormat="1" ht="12.75">
      <c r="A121" s="3">
        <v>19</v>
      </c>
      <c r="B121" s="3" t="s">
        <v>63</v>
      </c>
      <c r="C121" s="2"/>
      <c r="D121" s="2">
        <v>6</v>
      </c>
      <c r="E121" s="2"/>
      <c r="F121" s="2">
        <v>1</v>
      </c>
      <c r="G121" s="2">
        <v>8</v>
      </c>
      <c r="H121" s="2">
        <v>0</v>
      </c>
      <c r="I121" s="2">
        <v>0</v>
      </c>
      <c r="J121" s="2">
        <v>0</v>
      </c>
      <c r="K121" s="2">
        <v>8</v>
      </c>
      <c r="L121" s="2">
        <v>0</v>
      </c>
      <c r="M121" s="2">
        <v>0</v>
      </c>
      <c r="N121" s="3"/>
    </row>
    <row r="122" spans="1:14" s="1" customFormat="1" ht="12.75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</row>
    <row r="123" spans="1:14" s="1" customFormat="1" ht="12.75">
      <c r="A123" s="3"/>
      <c r="B123" s="44" t="s">
        <v>85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</row>
    <row r="124" spans="1:14" s="1" customFormat="1" ht="12.75">
      <c r="A124" s="3">
        <v>20</v>
      </c>
      <c r="B124" s="3" t="s">
        <v>131</v>
      </c>
      <c r="C124" s="2"/>
      <c r="D124" s="2">
        <v>5</v>
      </c>
      <c r="E124" s="2"/>
      <c r="F124" s="2">
        <v>2</v>
      </c>
      <c r="G124" s="2">
        <v>9</v>
      </c>
      <c r="H124" s="2">
        <v>6</v>
      </c>
      <c r="I124" s="2">
        <v>3</v>
      </c>
      <c r="J124" s="2">
        <v>0</v>
      </c>
      <c r="K124" s="2">
        <v>0</v>
      </c>
      <c r="L124" s="2">
        <v>0</v>
      </c>
      <c r="M124" s="2">
        <v>0</v>
      </c>
      <c r="N124" s="3"/>
    </row>
    <row r="125" spans="1:14" s="1" customFormat="1" ht="12.75">
      <c r="A125" s="3">
        <v>21</v>
      </c>
      <c r="B125" s="3" t="s">
        <v>132</v>
      </c>
      <c r="C125" s="2">
        <v>5</v>
      </c>
      <c r="D125" s="2">
        <v>5</v>
      </c>
      <c r="E125" s="2"/>
      <c r="F125" s="2">
        <v>4</v>
      </c>
      <c r="G125" s="2">
        <v>27</v>
      </c>
      <c r="H125" s="2">
        <v>12</v>
      </c>
      <c r="I125" s="2">
        <v>3</v>
      </c>
      <c r="J125" s="2">
        <v>12</v>
      </c>
      <c r="K125" s="2">
        <v>0</v>
      </c>
      <c r="L125" s="2">
        <v>0</v>
      </c>
      <c r="M125" s="2">
        <v>0</v>
      </c>
      <c r="N125" s="3"/>
    </row>
    <row r="126" spans="1:14" s="1" customFormat="1" ht="12.75">
      <c r="A126" s="3">
        <v>22</v>
      </c>
      <c r="B126" s="3" t="s">
        <v>133</v>
      </c>
      <c r="C126" s="2"/>
      <c r="D126" s="2">
        <v>5</v>
      </c>
      <c r="E126" s="2"/>
      <c r="F126" s="2">
        <v>1</v>
      </c>
      <c r="G126" s="2">
        <v>6</v>
      </c>
      <c r="H126" s="2">
        <v>6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3"/>
    </row>
    <row r="127" spans="1:14" s="1" customFormat="1" ht="12.75">
      <c r="A127" s="3">
        <v>23</v>
      </c>
      <c r="B127" s="3" t="s">
        <v>134</v>
      </c>
      <c r="C127" s="2"/>
      <c r="D127" s="2">
        <v>5</v>
      </c>
      <c r="E127" s="2"/>
      <c r="F127" s="2">
        <v>2</v>
      </c>
      <c r="G127" s="2">
        <v>18</v>
      </c>
      <c r="H127" s="2">
        <v>0</v>
      </c>
      <c r="I127" s="2">
        <v>18</v>
      </c>
      <c r="J127" s="2">
        <v>0</v>
      </c>
      <c r="K127" s="2">
        <v>0</v>
      </c>
      <c r="L127" s="2">
        <v>0</v>
      </c>
      <c r="M127" s="2">
        <v>0</v>
      </c>
      <c r="N127" s="3"/>
    </row>
    <row r="128" spans="1:14" s="1" customFormat="1" ht="12.75">
      <c r="A128" s="3">
        <v>24</v>
      </c>
      <c r="B128" s="3" t="s">
        <v>135</v>
      </c>
      <c r="C128" s="2">
        <v>6</v>
      </c>
      <c r="D128" s="2">
        <v>6</v>
      </c>
      <c r="E128" s="2"/>
      <c r="F128" s="2">
        <v>3</v>
      </c>
      <c r="G128" s="2">
        <v>18</v>
      </c>
      <c r="H128" s="2">
        <v>0</v>
      </c>
      <c r="I128" s="2">
        <v>0</v>
      </c>
      <c r="J128" s="2">
        <v>0</v>
      </c>
      <c r="K128" s="2">
        <v>6</v>
      </c>
      <c r="L128" s="2">
        <v>12</v>
      </c>
      <c r="M128" s="2">
        <v>0</v>
      </c>
      <c r="N128" s="3"/>
    </row>
    <row r="129" spans="1:14" s="1" customFormat="1" ht="12.75">
      <c r="A129" s="3">
        <v>25</v>
      </c>
      <c r="B129" s="3" t="s">
        <v>136</v>
      </c>
      <c r="C129" s="2"/>
      <c r="D129" s="2">
        <v>6</v>
      </c>
      <c r="E129" s="2"/>
      <c r="F129" s="2">
        <v>2</v>
      </c>
      <c r="G129" s="2">
        <v>9</v>
      </c>
      <c r="H129" s="2">
        <v>0</v>
      </c>
      <c r="I129" s="2">
        <v>0</v>
      </c>
      <c r="J129" s="2">
        <v>0</v>
      </c>
      <c r="K129" s="2">
        <v>3</v>
      </c>
      <c r="L129" s="2">
        <v>6</v>
      </c>
      <c r="M129" s="2">
        <v>0</v>
      </c>
      <c r="N129" s="3"/>
    </row>
    <row r="130" spans="1:14" s="1" customFormat="1" ht="12.75">
      <c r="A130" s="3">
        <v>26</v>
      </c>
      <c r="B130" s="3" t="s">
        <v>137</v>
      </c>
      <c r="C130" s="2"/>
      <c r="D130" s="2">
        <v>6</v>
      </c>
      <c r="E130" s="2"/>
      <c r="F130" s="2">
        <v>1</v>
      </c>
      <c r="G130" s="2">
        <v>9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9</v>
      </c>
      <c r="N130" s="3"/>
    </row>
    <row r="131" spans="1:14" s="1" customFormat="1" ht="12.75">
      <c r="A131" s="3">
        <v>27</v>
      </c>
      <c r="B131" s="3" t="s">
        <v>138</v>
      </c>
      <c r="C131" s="2"/>
      <c r="D131" s="2">
        <v>6</v>
      </c>
      <c r="E131" s="2"/>
      <c r="F131" s="2">
        <v>1</v>
      </c>
      <c r="G131" s="2">
        <v>6</v>
      </c>
      <c r="H131" s="2">
        <v>0</v>
      </c>
      <c r="I131" s="2">
        <v>0</v>
      </c>
      <c r="J131" s="2">
        <v>0</v>
      </c>
      <c r="K131" s="2">
        <v>6</v>
      </c>
      <c r="L131" s="2">
        <v>0</v>
      </c>
      <c r="M131" s="2">
        <v>0</v>
      </c>
      <c r="N131" s="3"/>
    </row>
    <row r="132" spans="1:14" s="1" customFormat="1" ht="12.75">
      <c r="A132" s="3">
        <v>28</v>
      </c>
      <c r="B132" s="3" t="s">
        <v>139</v>
      </c>
      <c r="C132" s="2"/>
      <c r="D132" s="2">
        <v>6</v>
      </c>
      <c r="E132" s="2"/>
      <c r="F132" s="2">
        <v>1</v>
      </c>
      <c r="G132" s="2">
        <v>9</v>
      </c>
      <c r="H132" s="2">
        <v>0</v>
      </c>
      <c r="I132" s="2">
        <v>0</v>
      </c>
      <c r="J132" s="2">
        <v>0</v>
      </c>
      <c r="K132" s="2">
        <v>9</v>
      </c>
      <c r="L132" s="2">
        <v>0</v>
      </c>
      <c r="M132" s="2">
        <v>0</v>
      </c>
      <c r="N132" s="3"/>
    </row>
    <row r="133" spans="1:14" s="14" customFormat="1" ht="12.75">
      <c r="A133" s="12"/>
      <c r="B133" s="12" t="s">
        <v>28</v>
      </c>
      <c r="C133" s="13">
        <f>COUNT(C103:C132)</f>
        <v>8</v>
      </c>
      <c r="D133" s="12"/>
      <c r="E133" s="12"/>
      <c r="F133" s="13">
        <f aca="true" t="shared" si="12" ref="F133:M133">SUM(F103:F132)</f>
        <v>60</v>
      </c>
      <c r="G133" s="13">
        <f t="shared" si="12"/>
        <v>481</v>
      </c>
      <c r="H133" s="13">
        <f t="shared" si="12"/>
        <v>117</v>
      </c>
      <c r="I133" s="13">
        <f t="shared" si="12"/>
        <v>111</v>
      </c>
      <c r="J133" s="13">
        <f t="shared" si="12"/>
        <v>28</v>
      </c>
      <c r="K133" s="13">
        <f t="shared" si="12"/>
        <v>107</v>
      </c>
      <c r="L133" s="13">
        <f t="shared" si="12"/>
        <v>76</v>
      </c>
      <c r="M133" s="13">
        <f t="shared" si="12"/>
        <v>42</v>
      </c>
      <c r="N133" s="12"/>
    </row>
    <row r="134" spans="2:14" s="16" customFormat="1" ht="12.75">
      <c r="B134" s="16" t="s">
        <v>76</v>
      </c>
      <c r="H134" s="106">
        <f>SUM(H133:J133)</f>
        <v>256</v>
      </c>
      <c r="I134" s="106"/>
      <c r="J134" s="106"/>
      <c r="K134" s="106">
        <f>SUM(K133:M133)</f>
        <v>225</v>
      </c>
      <c r="L134" s="106"/>
      <c r="M134" s="106"/>
      <c r="N134" s="15"/>
    </row>
    <row r="135" spans="2:14" s="21" customFormat="1" ht="12.75">
      <c r="B135" s="21" t="s">
        <v>183</v>
      </c>
      <c r="H135" s="83"/>
      <c r="I135" s="83"/>
      <c r="J135" s="83"/>
      <c r="K135" s="83"/>
      <c r="L135" s="83"/>
      <c r="M135" s="83"/>
      <c r="N135" s="84"/>
    </row>
    <row r="136" ht="12.75">
      <c r="B136" t="s">
        <v>184</v>
      </c>
    </row>
    <row r="137" spans="1:14" ht="12.75">
      <c r="A137" s="1"/>
      <c r="B137" s="69" t="s">
        <v>70</v>
      </c>
      <c r="C137" s="20"/>
      <c r="D137" s="20"/>
      <c r="E137" s="20"/>
      <c r="F137" s="69">
        <f>SUM(F103:F132)</f>
        <v>60</v>
      </c>
      <c r="G137" s="70" t="s">
        <v>176</v>
      </c>
      <c r="H137" s="70" t="s">
        <v>177</v>
      </c>
      <c r="I137" s="68"/>
      <c r="J137" s="68"/>
      <c r="K137" s="68"/>
      <c r="L137" s="68"/>
      <c r="M137" s="11"/>
      <c r="N137" s="10"/>
    </row>
    <row r="138" spans="1:14" ht="12.75">
      <c r="A138" s="1"/>
      <c r="B138" s="71" t="s">
        <v>86</v>
      </c>
      <c r="C138" s="20"/>
      <c r="D138" s="20"/>
      <c r="E138" s="20"/>
      <c r="F138" s="72">
        <f>SUM(F103:F121)</f>
        <v>43</v>
      </c>
      <c r="G138" s="70">
        <f>+SUM(F103:F105)+SUM(F109:F116)-10</f>
        <v>18</v>
      </c>
      <c r="H138" s="70">
        <f>F138-G138</f>
        <v>25</v>
      </c>
      <c r="I138" s="68"/>
      <c r="J138" s="68"/>
      <c r="K138" s="68"/>
      <c r="L138" s="68"/>
      <c r="M138" s="11"/>
      <c r="N138" s="10"/>
    </row>
    <row r="139" spans="1:14" ht="12.75">
      <c r="A139" s="1"/>
      <c r="B139" s="71" t="s">
        <v>175</v>
      </c>
      <c r="C139" s="20"/>
      <c r="D139" s="20"/>
      <c r="E139" s="20"/>
      <c r="F139" s="72">
        <f>SUM(F124:F132)</f>
        <v>17</v>
      </c>
      <c r="G139" s="70">
        <f>+SUM(F124:F127)</f>
        <v>9</v>
      </c>
      <c r="H139" s="70">
        <f>F139-G139</f>
        <v>8</v>
      </c>
      <c r="I139" s="68"/>
      <c r="J139" s="68"/>
      <c r="K139" s="68"/>
      <c r="L139" s="68"/>
      <c r="M139" s="11"/>
      <c r="N139" s="10"/>
    </row>
    <row r="140" spans="1:14" ht="12.75">
      <c r="A140" s="1"/>
      <c r="B140" s="1"/>
      <c r="C140" s="20"/>
      <c r="D140" s="20"/>
      <c r="E140" s="20"/>
      <c r="F140" s="14"/>
      <c r="G140" s="69">
        <f>SUM(G138:G139)</f>
        <v>27</v>
      </c>
      <c r="H140" s="69">
        <f>SUM(H138:H139)</f>
        <v>33</v>
      </c>
      <c r="I140" s="68"/>
      <c r="J140" s="68"/>
      <c r="K140" s="68"/>
      <c r="L140" s="68"/>
      <c r="M140" s="11"/>
      <c r="N140" s="10"/>
    </row>
    <row r="141" spans="2:5" ht="12.75">
      <c r="B141" s="102" t="s">
        <v>79</v>
      </c>
      <c r="C141" s="103"/>
      <c r="D141" s="103"/>
      <c r="E141" s="103"/>
    </row>
    <row r="142" spans="2:13" s="26" customFormat="1" ht="12.75">
      <c r="B142" s="26" t="s">
        <v>81</v>
      </c>
      <c r="F142" s="26">
        <f>SUM(F103:F108)</f>
        <v>19</v>
      </c>
      <c r="G142" s="26">
        <f>SUM(G103:G108)</f>
        <v>190</v>
      </c>
      <c r="H142" s="26">
        <f aca="true" t="shared" si="13" ref="H142:M142">SUM(H103:H108)</f>
        <v>45</v>
      </c>
      <c r="I142" s="26">
        <f t="shared" si="13"/>
        <v>45</v>
      </c>
      <c r="J142" s="26">
        <f t="shared" si="13"/>
        <v>0</v>
      </c>
      <c r="K142" s="26">
        <f t="shared" si="13"/>
        <v>40</v>
      </c>
      <c r="L142" s="26">
        <f t="shared" si="13"/>
        <v>27</v>
      </c>
      <c r="M142" s="26">
        <f t="shared" si="13"/>
        <v>33</v>
      </c>
    </row>
    <row r="144" spans="1:14" ht="12.75">
      <c r="A144" s="16"/>
      <c r="B144" s="15" t="s">
        <v>170</v>
      </c>
      <c r="F144" s="16"/>
      <c r="G144" s="16"/>
      <c r="H144" s="59"/>
      <c r="I144" s="59"/>
      <c r="J144" s="59"/>
      <c r="K144" s="59"/>
      <c r="L144" s="59"/>
      <c r="M144" s="59"/>
      <c r="N144" s="15"/>
    </row>
    <row r="145" spans="1:14" ht="12.75">
      <c r="A145" s="21">
        <v>1</v>
      </c>
      <c r="B145" t="s">
        <v>160</v>
      </c>
      <c r="F145" s="16"/>
      <c r="G145" s="16"/>
      <c r="H145" s="59"/>
      <c r="I145" s="59"/>
      <c r="J145" s="59"/>
      <c r="K145" s="59"/>
      <c r="L145" s="59"/>
      <c r="M145" s="59"/>
      <c r="N145" s="15"/>
    </row>
    <row r="146" spans="1:14" ht="12.75">
      <c r="A146" s="21">
        <v>2</v>
      </c>
      <c r="B146" t="s">
        <v>161</v>
      </c>
      <c r="F146" s="16"/>
      <c r="G146" s="16"/>
      <c r="H146" s="59"/>
      <c r="I146" s="59"/>
      <c r="J146" s="59"/>
      <c r="K146" s="59"/>
      <c r="L146" s="59"/>
      <c r="M146" s="59"/>
      <c r="N146" s="15"/>
    </row>
    <row r="147" spans="1:14" ht="12.75">
      <c r="A147" s="21">
        <v>3</v>
      </c>
      <c r="B147" t="s">
        <v>162</v>
      </c>
      <c r="F147" s="16"/>
      <c r="G147" s="16"/>
      <c r="H147" s="59"/>
      <c r="I147" s="59"/>
      <c r="J147" s="59"/>
      <c r="K147" s="59"/>
      <c r="L147" s="59"/>
      <c r="M147" s="59"/>
      <c r="N147" s="15"/>
    </row>
    <row r="148" spans="1:14" ht="12.75">
      <c r="A148" s="21">
        <v>4</v>
      </c>
      <c r="B148" s="64" t="s">
        <v>163</v>
      </c>
      <c r="C148" s="65"/>
      <c r="D148" s="65"/>
      <c r="E148" s="65"/>
      <c r="F148" s="16"/>
      <c r="G148" s="16"/>
      <c r="H148" s="59"/>
      <c r="I148" s="59"/>
      <c r="J148" s="59"/>
      <c r="K148" s="59"/>
      <c r="L148" s="59"/>
      <c r="M148" s="59"/>
      <c r="N148" s="15"/>
    </row>
    <row r="149" spans="1:14" ht="12.75">
      <c r="A149" s="21">
        <v>5</v>
      </c>
      <c r="B149" s="64" t="s">
        <v>164</v>
      </c>
      <c r="C149" s="65"/>
      <c r="D149" s="65"/>
      <c r="E149" s="65"/>
      <c r="F149" s="16"/>
      <c r="G149" s="16"/>
      <c r="H149" s="59"/>
      <c r="I149" s="59"/>
      <c r="J149" s="59"/>
      <c r="K149" s="59"/>
      <c r="L149" s="59"/>
      <c r="M149" s="59"/>
      <c r="N149" s="15"/>
    </row>
    <row r="150" spans="1:14" ht="12.75">
      <c r="A150" s="21">
        <v>6</v>
      </c>
      <c r="B150" t="s">
        <v>165</v>
      </c>
      <c r="F150" s="16"/>
      <c r="G150" s="16"/>
      <c r="H150" s="59"/>
      <c r="I150" s="59"/>
      <c r="J150" s="59"/>
      <c r="K150" s="59"/>
      <c r="L150" s="59"/>
      <c r="M150" s="59"/>
      <c r="N150" s="15"/>
    </row>
    <row r="151" spans="1:14" ht="12.75">
      <c r="A151" s="21">
        <v>7</v>
      </c>
      <c r="B151" t="s">
        <v>166</v>
      </c>
      <c r="F151" s="16"/>
      <c r="G151" s="16"/>
      <c r="H151" s="59"/>
      <c r="I151" s="59"/>
      <c r="J151" s="59"/>
      <c r="K151" s="59"/>
      <c r="L151" s="59"/>
      <c r="M151" s="59"/>
      <c r="N151" s="15"/>
    </row>
    <row r="152" spans="1:14" ht="12.75">
      <c r="A152" s="21">
        <v>8</v>
      </c>
      <c r="B152" s="64" t="s">
        <v>167</v>
      </c>
      <c r="C152" s="65"/>
      <c r="D152" s="65"/>
      <c r="E152" s="65"/>
      <c r="F152" s="16"/>
      <c r="G152" s="16"/>
      <c r="H152" s="59"/>
      <c r="I152" s="59"/>
      <c r="J152" s="59"/>
      <c r="K152" s="59"/>
      <c r="L152" s="59"/>
      <c r="M152" s="59"/>
      <c r="N152" s="15"/>
    </row>
    <row r="153" spans="1:14" ht="12.75">
      <c r="A153" s="21">
        <v>9</v>
      </c>
      <c r="B153" s="64" t="s">
        <v>168</v>
      </c>
      <c r="C153" s="65"/>
      <c r="D153" s="65"/>
      <c r="E153" s="65"/>
      <c r="F153" s="16"/>
      <c r="G153" s="16"/>
      <c r="H153" s="59"/>
      <c r="I153" s="59"/>
      <c r="J153" s="59"/>
      <c r="K153" s="59"/>
      <c r="L153" s="59"/>
      <c r="M153" s="59"/>
      <c r="N153" s="15"/>
    </row>
    <row r="154" spans="1:14" ht="12.75">
      <c r="A154" s="21">
        <v>10</v>
      </c>
      <c r="B154" t="s">
        <v>169</v>
      </c>
      <c r="F154" s="16"/>
      <c r="G154" s="16"/>
      <c r="H154" s="59"/>
      <c r="I154" s="59"/>
      <c r="J154" s="59"/>
      <c r="K154" s="59"/>
      <c r="L154" s="59"/>
      <c r="M154" s="59"/>
      <c r="N154" s="15"/>
    </row>
    <row r="160" spans="2:5" ht="12.75">
      <c r="B160" t="s">
        <v>145</v>
      </c>
      <c r="D160" t="s">
        <v>142</v>
      </c>
      <c r="E160" t="s">
        <v>143</v>
      </c>
    </row>
    <row r="161" spans="2:13" s="40" customFormat="1" ht="12.75">
      <c r="B161" s="40" t="s">
        <v>80</v>
      </c>
      <c r="D161" s="40">
        <v>300</v>
      </c>
      <c r="E161" s="40">
        <v>36</v>
      </c>
      <c r="F161" s="40">
        <f aca="true" t="shared" si="14" ref="F161:M161">+F30+F89</f>
        <v>51</v>
      </c>
      <c r="G161" s="40">
        <f t="shared" si="14"/>
        <v>300</v>
      </c>
      <c r="H161" s="40">
        <f t="shared" si="14"/>
        <v>105</v>
      </c>
      <c r="I161" s="40">
        <f t="shared" si="14"/>
        <v>90</v>
      </c>
      <c r="J161" s="40">
        <f t="shared" si="14"/>
        <v>15</v>
      </c>
      <c r="K161" s="40">
        <f t="shared" si="14"/>
        <v>45</v>
      </c>
      <c r="L161" s="40">
        <f t="shared" si="14"/>
        <v>45</v>
      </c>
      <c r="M161" s="40">
        <f t="shared" si="14"/>
        <v>0</v>
      </c>
    </row>
    <row r="162" spans="2:13" s="26" customFormat="1" ht="12.75">
      <c r="B162" s="26" t="s">
        <v>81</v>
      </c>
      <c r="D162" s="26">
        <v>300</v>
      </c>
      <c r="E162" s="26">
        <v>36</v>
      </c>
      <c r="F162" s="26">
        <f aca="true" t="shared" si="15" ref="F162:M162">+F31+F90+F142</f>
        <v>36</v>
      </c>
      <c r="G162" s="26">
        <f t="shared" si="15"/>
        <v>300</v>
      </c>
      <c r="H162" s="26">
        <f t="shared" si="15"/>
        <v>60</v>
      </c>
      <c r="I162" s="26">
        <f t="shared" si="15"/>
        <v>60</v>
      </c>
      <c r="J162" s="26">
        <f t="shared" si="15"/>
        <v>0</v>
      </c>
      <c r="K162" s="26">
        <f t="shared" si="15"/>
        <v>80</v>
      </c>
      <c r="L162" s="26">
        <f t="shared" si="15"/>
        <v>47</v>
      </c>
      <c r="M162" s="26">
        <f t="shared" si="15"/>
        <v>53</v>
      </c>
    </row>
    <row r="163" spans="2:13" s="41" customFormat="1" ht="12.75">
      <c r="B163" s="41" t="s">
        <v>82</v>
      </c>
      <c r="C163" s="90"/>
      <c r="D163" s="90">
        <v>60</v>
      </c>
      <c r="E163" s="90">
        <v>3</v>
      </c>
      <c r="F163" s="90">
        <f>+F32</f>
        <v>6</v>
      </c>
      <c r="G163" s="90">
        <f>+SUM(G32:G32)</f>
        <v>60</v>
      </c>
      <c r="H163" s="90">
        <f aca="true" t="shared" si="16" ref="H163:M163">+SUM(H32:H32)</f>
        <v>30</v>
      </c>
      <c r="I163" s="90">
        <f t="shared" si="16"/>
        <v>0</v>
      </c>
      <c r="J163" s="90">
        <f t="shared" si="16"/>
        <v>0</v>
      </c>
      <c r="K163" s="90">
        <f t="shared" si="16"/>
        <v>30</v>
      </c>
      <c r="L163" s="90">
        <f t="shared" si="16"/>
        <v>0</v>
      </c>
      <c r="M163" s="90">
        <f t="shared" si="16"/>
        <v>0</v>
      </c>
    </row>
    <row r="164" spans="2:13" s="41" customFormat="1" ht="12.75">
      <c r="B164" s="41" t="s">
        <v>24</v>
      </c>
      <c r="C164" s="90"/>
      <c r="D164" s="90">
        <v>30</v>
      </c>
      <c r="E164" s="90">
        <v>2</v>
      </c>
      <c r="F164" s="90">
        <f>+F33</f>
        <v>2</v>
      </c>
      <c r="G164" s="90">
        <f>SUM(G33:G33)</f>
        <v>30</v>
      </c>
      <c r="H164" s="90">
        <f aca="true" t="shared" si="17" ref="H164:M164">SUM(H33:H33)</f>
        <v>0</v>
      </c>
      <c r="I164" s="90">
        <f t="shared" si="17"/>
        <v>0</v>
      </c>
      <c r="J164" s="90">
        <f t="shared" si="17"/>
        <v>30</v>
      </c>
      <c r="K164" s="90">
        <f t="shared" si="17"/>
        <v>0</v>
      </c>
      <c r="L164" s="90">
        <f t="shared" si="17"/>
        <v>0</v>
      </c>
      <c r="M164" s="90">
        <f t="shared" si="17"/>
        <v>0</v>
      </c>
    </row>
    <row r="165" spans="2:13" s="41" customFormat="1" ht="12.75">
      <c r="B165" s="41" t="s">
        <v>33</v>
      </c>
      <c r="C165" s="90"/>
      <c r="D165" s="90">
        <v>0</v>
      </c>
      <c r="E165" s="90">
        <v>0</v>
      </c>
      <c r="F165" s="90">
        <f>+F91</f>
        <v>1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</row>
    <row r="166" spans="1:14" ht="12.75">
      <c r="A166" s="52"/>
      <c r="B166" s="52" t="s">
        <v>141</v>
      </c>
      <c r="C166" s="90"/>
      <c r="D166" s="90">
        <v>120</v>
      </c>
      <c r="E166" s="90">
        <v>5</v>
      </c>
      <c r="F166" s="90">
        <f aca="true" t="shared" si="18" ref="F166:M166">+F34+F92</f>
        <v>5</v>
      </c>
      <c r="G166" s="90">
        <f t="shared" si="18"/>
        <v>120</v>
      </c>
      <c r="H166" s="90">
        <f t="shared" si="18"/>
        <v>0</v>
      </c>
      <c r="I166" s="90">
        <f t="shared" si="18"/>
        <v>60</v>
      </c>
      <c r="J166" s="90">
        <f t="shared" si="18"/>
        <v>0</v>
      </c>
      <c r="K166" s="90">
        <f t="shared" si="18"/>
        <v>0</v>
      </c>
      <c r="L166" s="90">
        <f t="shared" si="18"/>
        <v>60</v>
      </c>
      <c r="M166" s="90">
        <f t="shared" si="18"/>
        <v>0</v>
      </c>
      <c r="N166" s="86"/>
    </row>
    <row r="167" spans="2:13" ht="12.75">
      <c r="B167" s="56" t="s">
        <v>83</v>
      </c>
      <c r="D167" s="55">
        <f>SUM(D161:D166)</f>
        <v>810</v>
      </c>
      <c r="E167" s="55">
        <f>SUM(E161:E166)</f>
        <v>82</v>
      </c>
      <c r="F167" s="55">
        <f>SUM(F161:F166)</f>
        <v>101</v>
      </c>
      <c r="G167" s="55">
        <f aca="true" t="shared" si="19" ref="G167:M167">SUM(G161:G166)</f>
        <v>810</v>
      </c>
      <c r="H167" s="55">
        <f t="shared" si="19"/>
        <v>195</v>
      </c>
      <c r="I167" s="55">
        <f t="shared" si="19"/>
        <v>210</v>
      </c>
      <c r="J167" s="55">
        <f t="shared" si="19"/>
        <v>45</v>
      </c>
      <c r="K167" s="55">
        <f t="shared" si="19"/>
        <v>155</v>
      </c>
      <c r="L167" s="55">
        <f t="shared" si="19"/>
        <v>152</v>
      </c>
      <c r="M167" s="55">
        <f t="shared" si="19"/>
        <v>53</v>
      </c>
    </row>
    <row r="168" spans="2:13" ht="12.75">
      <c r="B168" s="56"/>
      <c r="D168" s="55"/>
      <c r="E168" s="55"/>
      <c r="F168" s="55"/>
      <c r="G168" s="55"/>
      <c r="H168" s="55"/>
      <c r="I168" s="55"/>
      <c r="J168" s="55"/>
      <c r="K168" s="55"/>
      <c r="L168" s="55"/>
      <c r="M168" s="55"/>
    </row>
    <row r="170" spans="2:8" ht="25.5">
      <c r="B170" s="63" t="s">
        <v>95</v>
      </c>
      <c r="C170" s="16"/>
      <c r="D170" s="16"/>
      <c r="E170" s="16"/>
      <c r="F170" s="16"/>
      <c r="G170" s="16"/>
      <c r="H170" s="16"/>
    </row>
    <row r="171" spans="2:8" ht="12.75">
      <c r="B171" s="16"/>
      <c r="C171" s="59" t="s">
        <v>83</v>
      </c>
      <c r="D171" s="59" t="s">
        <v>46</v>
      </c>
      <c r="E171" s="59" t="s">
        <v>86</v>
      </c>
      <c r="F171" s="59" t="s">
        <v>46</v>
      </c>
      <c r="G171" s="59" t="s">
        <v>90</v>
      </c>
      <c r="H171" s="59" t="s">
        <v>46</v>
      </c>
    </row>
    <row r="172" spans="2:8" ht="12.75">
      <c r="B172" s="59" t="s">
        <v>87</v>
      </c>
      <c r="C172" s="16">
        <f>+E172+G172</f>
        <v>676</v>
      </c>
      <c r="D172" s="61">
        <f>+C172/C$175</f>
        <v>0.4777385159010601</v>
      </c>
      <c r="E172" s="16">
        <f>SUM(H13:H23)+SUM(K13:K23)+SUM(H58:H72)+SUM(K58:K72)+SUM(H103:H121)+SUM(K103:K121)</f>
        <v>538</v>
      </c>
      <c r="F172" s="61">
        <f>+E172/E$175</f>
        <v>0.4698689956331878</v>
      </c>
      <c r="G172" s="62">
        <f>SUM(H75:H81)+SUM(K75:K81)+SUM(H124:H132)+SUM(K124:K132)</f>
        <v>138</v>
      </c>
      <c r="H172" s="61">
        <f>+G172/G$175</f>
        <v>0.5111111111111111</v>
      </c>
    </row>
    <row r="173" spans="2:8" ht="12.75">
      <c r="B173" s="59" t="s">
        <v>88</v>
      </c>
      <c r="C173" s="16">
        <f>+E173+G173</f>
        <v>604</v>
      </c>
      <c r="D173" s="61">
        <f>+C173/C$175</f>
        <v>0.4268551236749117</v>
      </c>
      <c r="E173" s="16">
        <f>SUM(I13:I23)+SUM(L13:L23)+SUM(I58:I72)+SUM(L58:L72)+SUM(I103:I121)+SUM(L103:L121)</f>
        <v>493</v>
      </c>
      <c r="F173" s="61">
        <f>+E173/E$175</f>
        <v>0.43056768558951963</v>
      </c>
      <c r="G173" s="62">
        <f>SUM(I75:I81)+SUM(L75:L81)+SUM(I124:I132)+SUM(L124:L132)</f>
        <v>111</v>
      </c>
      <c r="H173" s="61">
        <f>+G173/G$175</f>
        <v>0.4111111111111111</v>
      </c>
    </row>
    <row r="174" spans="2:8" ht="12.75">
      <c r="B174" s="59" t="s">
        <v>89</v>
      </c>
      <c r="C174" s="16">
        <f>+E174+G174</f>
        <v>135</v>
      </c>
      <c r="D174" s="61">
        <f>+C174/C$175</f>
        <v>0.09540636042402827</v>
      </c>
      <c r="E174" s="16">
        <f>SUM(J13:J23)+SUM(M13:M23)+SUM(J58:J72)+SUM(M58:M72)+SUM(J103:J121)+SUM(M103:M121)</f>
        <v>114</v>
      </c>
      <c r="F174" s="61">
        <f>+E174/E$175</f>
        <v>0.09956331877729258</v>
      </c>
      <c r="G174" s="62">
        <f>SUM(J75:J81)+SUM(M75:M81)+SUM(J124:J132)+SUM(M124:M132)</f>
        <v>21</v>
      </c>
      <c r="H174" s="61">
        <f>+G174/G$175</f>
        <v>0.07777777777777778</v>
      </c>
    </row>
    <row r="175" spans="2:8" ht="12.75">
      <c r="B175" s="59" t="s">
        <v>83</v>
      </c>
      <c r="C175" s="16">
        <f>+E175+G175</f>
        <v>1415</v>
      </c>
      <c r="D175" s="61">
        <f>+C175/C$175</f>
        <v>1</v>
      </c>
      <c r="E175" s="16">
        <f>SUM(E172:E174)</f>
        <v>1145</v>
      </c>
      <c r="F175" s="61">
        <f>+E175/E$175</f>
        <v>1</v>
      </c>
      <c r="G175" s="16">
        <v>270</v>
      </c>
      <c r="H175" s="61">
        <f>+G175/G$175</f>
        <v>1</v>
      </c>
    </row>
  </sheetData>
  <sheetProtection/>
  <mergeCells count="34">
    <mergeCell ref="H134:J134"/>
    <mergeCell ref="K134:M134"/>
    <mergeCell ref="B141:E141"/>
    <mergeCell ref="B88:E88"/>
    <mergeCell ref="A100:A102"/>
    <mergeCell ref="B100:B102"/>
    <mergeCell ref="C100:E100"/>
    <mergeCell ref="G100:M100"/>
    <mergeCell ref="N100:N102"/>
    <mergeCell ref="F101:F102"/>
    <mergeCell ref="H101:J101"/>
    <mergeCell ref="K101:M101"/>
    <mergeCell ref="N55:N57"/>
    <mergeCell ref="F56:F57"/>
    <mergeCell ref="H56:J56"/>
    <mergeCell ref="K56:M56"/>
    <mergeCell ref="G83:I83"/>
    <mergeCell ref="J83:L83"/>
    <mergeCell ref="H25:J25"/>
    <mergeCell ref="K25:M25"/>
    <mergeCell ref="G55:M55"/>
    <mergeCell ref="B28:E28"/>
    <mergeCell ref="B29:E29"/>
    <mergeCell ref="A55:A57"/>
    <mergeCell ref="B55:B57"/>
    <mergeCell ref="C55:E55"/>
    <mergeCell ref="A10:A12"/>
    <mergeCell ref="B10:B12"/>
    <mergeCell ref="C10:E10"/>
    <mergeCell ref="G10:M10"/>
    <mergeCell ref="N10:N12"/>
    <mergeCell ref="F11:F12"/>
    <mergeCell ref="H11:J11"/>
    <mergeCell ref="K11:M11"/>
  </mergeCells>
  <printOptions/>
  <pageMargins left="0.3937007874015748" right="0.3937007874015748" top="0.1968503937007874" bottom="0.1968503937007874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marekw</cp:lastModifiedBy>
  <cp:lastPrinted>2009-04-21T13:14:11Z</cp:lastPrinted>
  <dcterms:created xsi:type="dcterms:W3CDTF">2009-03-13T14:33:04Z</dcterms:created>
  <dcterms:modified xsi:type="dcterms:W3CDTF">2009-05-27T09:26:34Z</dcterms:modified>
  <cp:category/>
  <cp:version/>
  <cp:contentType/>
  <cp:contentStatus/>
</cp:coreProperties>
</file>