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0"/>
  </bookViews>
  <sheets>
    <sheet name="EKONOMIA_II_GiAP" sheetId="1" r:id="rId1"/>
    <sheet name="EKONOMIA_II_RiDF" sheetId="2" r:id="rId2"/>
    <sheet name="EKONOMIA_ET" sheetId="3" r:id="rId3"/>
    <sheet name="EKONOMIA_EJiŚ" sheetId="4" r:id="rId4"/>
    <sheet name="EKONOMIA_EP" sheetId="5" r:id="rId5"/>
  </sheets>
  <definedNames>
    <definedName name="_xlnm.Print_Area" localSheetId="0">'EKONOMIA_II_GiAP'!$A$4:$N$129</definedName>
    <definedName name="_xlnm.Print_Area" localSheetId="1">'EKONOMIA_II_RiDF'!$A$4:$N$128</definedName>
  </definedNames>
  <calcPr fullCalcOnLoad="1"/>
</workbook>
</file>

<file path=xl/sharedStrings.xml><?xml version="1.0" encoding="utf-8"?>
<sst xmlns="http://schemas.openxmlformats.org/spreadsheetml/2006/main" count="827" uniqueCount="162">
  <si>
    <t>Plan studiów na rok akad. 2009/2010</t>
  </si>
  <si>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</si>
  <si>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</si>
  <si>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</si>
  <si>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</si>
  <si>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</si>
  <si>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</si>
  <si>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</si>
  <si>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</si>
  <si>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</si>
  <si>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</si>
  <si>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</si>
  <si>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</si>
  <si>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</si>
  <si>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</si>
  <si>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</si>
  <si>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</si>
  <si>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</si>
  <si>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</si>
  <si>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</si>
  <si>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</si>
  <si>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RAZEM</t>
  </si>
  <si>
    <t>Lp.</t>
  </si>
  <si>
    <t>udział w %</t>
  </si>
  <si>
    <t>udział %</t>
  </si>
  <si>
    <t>wykłady</t>
  </si>
  <si>
    <t>ćwiczenia</t>
  </si>
  <si>
    <t>laboratoria</t>
  </si>
  <si>
    <t>%</t>
  </si>
  <si>
    <t>Wykład do wyboru*</t>
  </si>
  <si>
    <t>ECTS</t>
  </si>
  <si>
    <t xml:space="preserve">Punkty </t>
  </si>
  <si>
    <t>Razem godziny w semestrze</t>
  </si>
  <si>
    <t>Treści podstawowe</t>
  </si>
  <si>
    <t>Treści kierunkowe</t>
  </si>
  <si>
    <t>Razem</t>
  </si>
  <si>
    <t>Przedmioty specjalnościowe</t>
  </si>
  <si>
    <t>OW</t>
  </si>
  <si>
    <t>w</t>
  </si>
  <si>
    <t>ćw.</t>
  </si>
  <si>
    <t>lab.</t>
  </si>
  <si>
    <t>specjal</t>
  </si>
  <si>
    <t>Kierunek: EKONOMIA</t>
  </si>
  <si>
    <t>Standardy kształcenia dla kierunku Ekonomia</t>
  </si>
  <si>
    <t>Specjalność: Gospodarka i Administracja Publiczna</t>
  </si>
  <si>
    <t>Specjalność: Rachunkowość i Doradztwo Finansowe</t>
  </si>
  <si>
    <t>Gospodarka i Administracja Publiczna</t>
  </si>
  <si>
    <t>Rachunkowość i Doradztwo Finansowe</t>
  </si>
  <si>
    <t>Studia niestacjonarne II stopnia</t>
  </si>
  <si>
    <t>Makroekonomia II</t>
  </si>
  <si>
    <t>Ekonometria II</t>
  </si>
  <si>
    <t>Prawo gospodarcze</t>
  </si>
  <si>
    <t>Prognozowanie procesów gospodarczych</t>
  </si>
  <si>
    <t>Wnioskowanie statystyczne</t>
  </si>
  <si>
    <t>Ekonomia międzynarodowa</t>
  </si>
  <si>
    <t>Ekonomia matematyczna</t>
  </si>
  <si>
    <t>Rynek finansowy i kapitałowy</t>
  </si>
  <si>
    <t>Rachunkowość zarządcza</t>
  </si>
  <si>
    <t>Seminarium magisterskie</t>
  </si>
  <si>
    <t>Marketing</t>
  </si>
  <si>
    <t>Finanse menedżerskie</t>
  </si>
  <si>
    <t>Finanse międzynarodowe</t>
  </si>
  <si>
    <t>Ekonometryczna analiza regionalna</t>
  </si>
  <si>
    <t>Gospodarka samorządu terytorialnego</t>
  </si>
  <si>
    <t>Rynek nieruchomości</t>
  </si>
  <si>
    <t>Relacje inwestorskie</t>
  </si>
  <si>
    <t>Analiza finansowa</t>
  </si>
  <si>
    <t>Ekonomika Turystyki</t>
  </si>
  <si>
    <t>Specjalność: Ekonomika Turystyki</t>
  </si>
  <si>
    <t>Marketing w turystyce</t>
  </si>
  <si>
    <t>Elementy prawa turystycznego w UE</t>
  </si>
  <si>
    <t>Specjalność: Ekonomika Jakości i Środowiska</t>
  </si>
  <si>
    <t>Narzędzia zarządzania jakością i środowiskiem</t>
  </si>
  <si>
    <t>Metody foundrisingu</t>
  </si>
  <si>
    <t>Modele doskonalenia organizacji</t>
  </si>
  <si>
    <t>Rok I</t>
  </si>
  <si>
    <t xml:space="preserve">Rok I </t>
  </si>
  <si>
    <t>Specjalność: Ekonomika Przedsiębiorstwa</t>
  </si>
  <si>
    <t>Nadzór korporacyjny</t>
  </si>
  <si>
    <t>Zarządzanie wiedzą w przedsiębiorstwie</t>
  </si>
  <si>
    <t>Zarządzanie produkcją</t>
  </si>
  <si>
    <t>Logistyka</t>
  </si>
  <si>
    <t>Rok II</t>
  </si>
  <si>
    <t>Ekonomia menedżerska</t>
  </si>
  <si>
    <t>Gospodarowanie kapitałem ludzkim</t>
  </si>
  <si>
    <t>Logika</t>
  </si>
  <si>
    <t>Polityka gospodarcza II</t>
  </si>
  <si>
    <t>Badania preferencji</t>
  </si>
  <si>
    <t>Ekonomia sektora publicznego</t>
  </si>
  <si>
    <t>Prawo administarcyjne</t>
  </si>
  <si>
    <t>Przedsiebiorstwo sektora publicznego</t>
  </si>
  <si>
    <t>Globalizacja i regionalizacja gospodarki</t>
  </si>
  <si>
    <t>Polityka regionalna UE</t>
  </si>
  <si>
    <t>Finanse behawioralne</t>
  </si>
  <si>
    <t>Biznes plan</t>
  </si>
  <si>
    <t>Nowoczesne rachunki kosztów</t>
  </si>
  <si>
    <t>Analiza techniczna i fundamentalna</t>
  </si>
  <si>
    <t>Polityka gospodarcza wobec małej firmy</t>
  </si>
  <si>
    <t>Finansowanie inwestycji w turystyce</t>
  </si>
  <si>
    <t>Diagnostyka w przedsiębiorstwie turystycznym</t>
  </si>
  <si>
    <t>Zarządzanie  gospodarką turystyczną w regionie</t>
  </si>
  <si>
    <t>Marketing partnerski</t>
  </si>
  <si>
    <t>Specjalność: Ekonomika Jakości  Środowiska</t>
  </si>
  <si>
    <t>Oceny oddziaływania na środowisko</t>
  </si>
  <si>
    <t>Estetyka w jakości i środowisku</t>
  </si>
  <si>
    <t>Logistyka w zarządzaniu jakością</t>
  </si>
  <si>
    <t>Prośrodowiskowa kultura organizacyjna</t>
  </si>
  <si>
    <t>Menedżer zarządzania jakością i środowiskiem</t>
  </si>
  <si>
    <t>Negocjacje w ochronie środowiska</t>
  </si>
  <si>
    <t>Controlling</t>
  </si>
  <si>
    <t>Analizy i gry strategiczne</t>
  </si>
  <si>
    <t>Budżetowanie inwestycji</t>
  </si>
  <si>
    <t>Zarządzanie projektami innowacyjnymi</t>
  </si>
  <si>
    <t>Ekonomika Jakości i Środowiska</t>
  </si>
  <si>
    <t>* student wybiera jeden wykład w semestrze</t>
  </si>
  <si>
    <t>min.godz.</t>
  </si>
  <si>
    <t>min. ECTS</t>
  </si>
  <si>
    <t>Standardy dla kierunku Ekonomia</t>
  </si>
  <si>
    <t>min.godz. min. ECTS</t>
  </si>
  <si>
    <t>min. godz.</t>
  </si>
  <si>
    <t>Historia myśli ekonomicznej</t>
  </si>
  <si>
    <t>Wstęp do zarządzania jakością i środowiskiem</t>
  </si>
  <si>
    <t>Zarządzanie ryzykiem środowiskowym</t>
  </si>
  <si>
    <t>Metody oceny systemów zarządzania</t>
  </si>
  <si>
    <t>Ekonomika Przedsiębiorstwa</t>
  </si>
  <si>
    <t>Zachowania konsumenckie na rynku turystycznym</t>
  </si>
  <si>
    <t>1, 2</t>
  </si>
  <si>
    <t>3, 4</t>
  </si>
  <si>
    <t>Psychologia i socjologia w turystyce lub Turystyka a ochrona środowiska</t>
  </si>
  <si>
    <t>Sem."3"</t>
  </si>
  <si>
    <t>Sem."4"</t>
  </si>
  <si>
    <t>Funkcjonowanie podmiotów podaży na rynku turystycznym</t>
  </si>
  <si>
    <t>Sem."3</t>
  </si>
  <si>
    <t>Polityka gospodarcza wobec małych i średnich przedsiębiorstw</t>
  </si>
  <si>
    <t>Wykłady do wyboru</t>
  </si>
  <si>
    <t>Semestr III</t>
  </si>
  <si>
    <t>Semestr IV</t>
  </si>
  <si>
    <t>Techniki negocjacji - dr A. Zielińska</t>
  </si>
  <si>
    <t>Zarządzanie ryzykiem ubezpieczeniowym - dr R. Kurek</t>
  </si>
  <si>
    <t>Pomoc publiczna dla przedsiębiorców - dr A. Koza</t>
  </si>
  <si>
    <t>Banking Crieses - dr A. Ostalecka</t>
  </si>
  <si>
    <t>Współczesne rynki ubezpieczeniowe - dr R. Kurek</t>
  </si>
  <si>
    <t>Organizacja i kierowanie zespołem pracowniczym - dr A. Skowrońska</t>
  </si>
  <si>
    <t>Zarządzanie zasobami ludzkimi - dr A. Sokołowska</t>
  </si>
  <si>
    <t>Zarządzanie finansami osobistymi - dr Z. Panasiewicz</t>
  </si>
  <si>
    <t>Zarządzanie wiedzą w praktyce organizacji - dr E. Tabaszewska</t>
  </si>
  <si>
    <t>Analiza raportów giełdowych - dr J. Welc</t>
  </si>
  <si>
    <t>Zarządzanie innowacjami - dr M. Prudzienica</t>
  </si>
  <si>
    <t>Usługi publiczne na poziomie lokalnym - aspekty praktyczne - dr M. Kachniarz</t>
  </si>
  <si>
    <t>Inwestowanie w nieruchomości - dr R. Pawlukowicz</t>
  </si>
  <si>
    <t>Efektywność w administracji publicznej - dr M. Kachniarz</t>
  </si>
  <si>
    <t>Konkurencyjność regionów - dr A. Raszkowski</t>
  </si>
  <si>
    <t>Inwestycje w spółki giełdowe - dr J. Welc</t>
  </si>
  <si>
    <t>"3"</t>
  </si>
  <si>
    <t>"4"</t>
  </si>
  <si>
    <t>Specjalność</t>
  </si>
  <si>
    <t>"1"</t>
  </si>
  <si>
    <t>"2"</t>
  </si>
  <si>
    <t>IV sem. - 12 ECTS</t>
  </si>
  <si>
    <t>IV sem. - 1 ECTS</t>
  </si>
  <si>
    <t>Zintegrowane systemy zarządzania jakością i środowiskiem</t>
  </si>
  <si>
    <t>Załącznik do Uchwały Rady Wydziału nr 154/2009 z dnia 22.05.2009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</si>
</sst>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415]d\ mmmm\ yyyy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4" fillId="0" borderId="1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9" customFormat="1" ht="15.75">
      <c r="A1" s="89" t="s">
        <v>161</v>
      </c>
    </row>
    <row r="4" spans="2:11" ht="12.75">
      <c r="B4" s="15" t="s">
        <v>0</v>
      </c>
      <c r="D4" s="15"/>
      <c r="E4" s="20" t="s">
        <v>23</v>
      </c>
      <c r="F4" s="20" t="s">
        <v>1</v>
      </c>
      <c r="G4" s="20"/>
      <c r="H4" s="15"/>
      <c r="I4" s="15"/>
      <c r="J4" s="15"/>
      <c r="K4" s="15"/>
    </row>
    <row r="5" spans="2:11" ht="12.75">
      <c r="B5" t="s">
        <v>2</v>
      </c>
      <c r="D5" s="15"/>
      <c r="E5" s="71">
        <f>G5/G8</f>
        <v>0.553475935828877</v>
      </c>
      <c r="F5" s="20" t="s">
        <v>25</v>
      </c>
      <c r="G5" s="20">
        <f>H32+K32</f>
        <v>207</v>
      </c>
      <c r="H5" s="15"/>
      <c r="I5" s="15"/>
      <c r="J5" s="15"/>
      <c r="K5" s="15"/>
    </row>
    <row r="6" spans="2:11" ht="12.75">
      <c r="B6" t="s">
        <v>48</v>
      </c>
      <c r="D6" s="15"/>
      <c r="E6" s="71">
        <f>G6/G8</f>
        <v>0.3315508021390374</v>
      </c>
      <c r="F6" s="20" t="s">
        <v>26</v>
      </c>
      <c r="G6" s="20">
        <f>I32+L32</f>
        <v>124</v>
      </c>
      <c r="H6" s="15"/>
      <c r="I6" s="15"/>
      <c r="J6" s="15"/>
      <c r="K6" s="15"/>
    </row>
    <row r="7" spans="2:11" ht="12.75">
      <c r="B7" t="s">
        <v>3</v>
      </c>
      <c r="D7" s="15"/>
      <c r="E7" s="71">
        <f>G7/G8</f>
        <v>0.11497326203208556</v>
      </c>
      <c r="F7" s="20" t="s">
        <v>27</v>
      </c>
      <c r="G7" s="20">
        <f>J32+M32</f>
        <v>43</v>
      </c>
      <c r="H7" s="15"/>
      <c r="I7" s="15"/>
      <c r="J7" s="15"/>
      <c r="K7" s="15"/>
    </row>
    <row r="8" spans="2:11" ht="12.75">
      <c r="B8" t="s">
        <v>42</v>
      </c>
      <c r="D8" s="15"/>
      <c r="E8" s="71">
        <f>SUM(E5:E7)</f>
        <v>1</v>
      </c>
      <c r="F8" s="20" t="s">
        <v>4</v>
      </c>
      <c r="G8" s="20">
        <f>SUM(G5:G7)</f>
        <v>374</v>
      </c>
      <c r="H8" s="15"/>
      <c r="I8" s="15"/>
      <c r="J8" s="15"/>
      <c r="K8" s="15"/>
    </row>
    <row r="9" spans="2:11" ht="12.75">
      <c r="B9" t="s">
        <v>44</v>
      </c>
      <c r="D9" s="15"/>
      <c r="E9" s="15"/>
      <c r="F9" s="15"/>
      <c r="G9" s="15"/>
      <c r="H9" s="15"/>
      <c r="I9" s="15"/>
      <c r="J9" s="15"/>
      <c r="K9" s="15"/>
    </row>
    <row r="10" spans="1:14" ht="12.75" customHeight="1">
      <c r="A10" s="102" t="s">
        <v>22</v>
      </c>
      <c r="B10" s="102" t="s">
        <v>5</v>
      </c>
      <c r="C10" s="103" t="s">
        <v>6</v>
      </c>
      <c r="D10" s="103"/>
      <c r="E10" s="103"/>
      <c r="F10" s="82" t="s">
        <v>7</v>
      </c>
      <c r="G10" s="103" t="s">
        <v>8</v>
      </c>
      <c r="H10" s="102"/>
      <c r="I10" s="102"/>
      <c r="J10" s="102"/>
      <c r="K10" s="102"/>
      <c r="L10" s="102"/>
      <c r="M10" s="102"/>
      <c r="N10" s="92" t="s">
        <v>9</v>
      </c>
    </row>
    <row r="11" spans="1:14" s="1" customFormat="1" ht="12.75">
      <c r="A11" s="102"/>
      <c r="B11" s="106"/>
      <c r="C11" s="83" t="s">
        <v>10</v>
      </c>
      <c r="D11" s="83" t="s">
        <v>11</v>
      </c>
      <c r="E11" s="84" t="s">
        <v>12</v>
      </c>
      <c r="F11" s="99" t="s">
        <v>30</v>
      </c>
      <c r="G11" s="84" t="s">
        <v>4</v>
      </c>
      <c r="H11" s="97" t="s">
        <v>13</v>
      </c>
      <c r="I11" s="98"/>
      <c r="J11" s="99"/>
      <c r="K11" s="97" t="s">
        <v>14</v>
      </c>
      <c r="L11" s="98"/>
      <c r="M11" s="99"/>
      <c r="N11" s="93"/>
    </row>
    <row r="12" spans="1:14" s="1" customFormat="1" ht="12.75">
      <c r="A12" s="102"/>
      <c r="B12" s="106"/>
      <c r="C12" s="86"/>
      <c r="D12" s="86" t="s">
        <v>15</v>
      </c>
      <c r="E12" s="87" t="s">
        <v>16</v>
      </c>
      <c r="F12" s="99"/>
      <c r="G12" s="87" t="s">
        <v>17</v>
      </c>
      <c r="H12" s="85" t="s">
        <v>18</v>
      </c>
      <c r="I12" s="61" t="s">
        <v>19</v>
      </c>
      <c r="J12" s="61" t="s">
        <v>20</v>
      </c>
      <c r="K12" s="61" t="s">
        <v>18</v>
      </c>
      <c r="L12" s="61" t="s">
        <v>19</v>
      </c>
      <c r="M12" s="61" t="s">
        <v>20</v>
      </c>
      <c r="N12" s="94"/>
    </row>
    <row r="13" spans="1:14" s="1" customFormat="1" ht="12.75">
      <c r="A13" s="50">
        <v>1</v>
      </c>
      <c r="B13" s="48" t="s">
        <v>49</v>
      </c>
      <c r="C13" s="49">
        <v>1</v>
      </c>
      <c r="D13" s="49">
        <v>1</v>
      </c>
      <c r="E13" s="33"/>
      <c r="F13" s="46">
        <v>5</v>
      </c>
      <c r="G13" s="30">
        <v>30</v>
      </c>
      <c r="H13" s="46">
        <v>15</v>
      </c>
      <c r="I13" s="31">
        <v>15</v>
      </c>
      <c r="J13" s="31">
        <v>0</v>
      </c>
      <c r="K13" s="31">
        <v>0</v>
      </c>
      <c r="L13" s="31">
        <v>0</v>
      </c>
      <c r="M13" s="31">
        <v>0</v>
      </c>
      <c r="N13" s="47"/>
    </row>
    <row r="14" spans="1:14" s="1" customFormat="1" ht="12.75">
      <c r="A14" s="50">
        <v>2</v>
      </c>
      <c r="B14" s="48" t="s">
        <v>120</v>
      </c>
      <c r="C14" s="49"/>
      <c r="D14" s="49">
        <v>1</v>
      </c>
      <c r="E14" s="33"/>
      <c r="F14" s="46">
        <v>5</v>
      </c>
      <c r="G14" s="30">
        <v>30</v>
      </c>
      <c r="H14" s="46">
        <v>30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47"/>
    </row>
    <row r="15" spans="1:14" s="1" customFormat="1" ht="12.75">
      <c r="A15" s="50">
        <v>3</v>
      </c>
      <c r="B15" s="48" t="s">
        <v>50</v>
      </c>
      <c r="C15" s="49"/>
      <c r="D15" s="49">
        <v>1</v>
      </c>
      <c r="E15" s="33"/>
      <c r="F15" s="46">
        <v>4</v>
      </c>
      <c r="G15" s="30">
        <v>18</v>
      </c>
      <c r="H15" s="46">
        <v>6</v>
      </c>
      <c r="I15" s="31">
        <v>6</v>
      </c>
      <c r="J15" s="31">
        <v>6</v>
      </c>
      <c r="K15" s="31">
        <v>0</v>
      </c>
      <c r="L15" s="31">
        <v>0</v>
      </c>
      <c r="M15" s="31">
        <v>0</v>
      </c>
      <c r="N15" s="47"/>
    </row>
    <row r="16" spans="1:14" s="32" customFormat="1" ht="12.75">
      <c r="A16" s="51">
        <v>4</v>
      </c>
      <c r="B16" s="29" t="s">
        <v>51</v>
      </c>
      <c r="C16" s="30"/>
      <c r="D16" s="30">
        <v>2</v>
      </c>
      <c r="E16" s="30"/>
      <c r="F16" s="31">
        <v>5</v>
      </c>
      <c r="G16" s="30">
        <v>30</v>
      </c>
      <c r="H16" s="31">
        <v>0</v>
      </c>
      <c r="I16" s="31">
        <v>0</v>
      </c>
      <c r="J16" s="31">
        <v>0</v>
      </c>
      <c r="K16" s="31">
        <v>30</v>
      </c>
      <c r="L16" s="31">
        <v>0</v>
      </c>
      <c r="M16" s="31">
        <v>0</v>
      </c>
      <c r="N16" s="29"/>
    </row>
    <row r="17" spans="1:14" s="32" customFormat="1" ht="12.75">
      <c r="A17" s="51">
        <v>5</v>
      </c>
      <c r="B17" s="29" t="s">
        <v>52</v>
      </c>
      <c r="C17" s="31">
        <v>2</v>
      </c>
      <c r="D17" s="30">
        <v>2</v>
      </c>
      <c r="E17" s="31"/>
      <c r="F17" s="31">
        <v>3</v>
      </c>
      <c r="G17" s="31">
        <v>16</v>
      </c>
      <c r="H17" s="31">
        <v>0</v>
      </c>
      <c r="I17" s="31">
        <v>0</v>
      </c>
      <c r="J17" s="31">
        <v>0</v>
      </c>
      <c r="K17" s="31">
        <v>6</v>
      </c>
      <c r="L17" s="31">
        <v>2</v>
      </c>
      <c r="M17" s="31">
        <v>8</v>
      </c>
      <c r="N17" s="29"/>
    </row>
    <row r="18" spans="1:14" s="32" customFormat="1" ht="12.75">
      <c r="A18" s="51">
        <v>6</v>
      </c>
      <c r="B18" s="29" t="s">
        <v>53</v>
      </c>
      <c r="C18" s="31">
        <v>2</v>
      </c>
      <c r="D18" s="30">
        <v>2</v>
      </c>
      <c r="E18" s="31"/>
      <c r="F18" s="31">
        <v>7</v>
      </c>
      <c r="G18" s="31">
        <v>30</v>
      </c>
      <c r="H18" s="31">
        <v>0</v>
      </c>
      <c r="I18" s="31">
        <v>0</v>
      </c>
      <c r="J18" s="31">
        <v>0</v>
      </c>
      <c r="K18" s="31">
        <v>10</v>
      </c>
      <c r="L18" s="31">
        <v>10</v>
      </c>
      <c r="M18" s="31">
        <v>10</v>
      </c>
      <c r="N18" s="29"/>
    </row>
    <row r="19" spans="1:14" s="32" customFormat="1" ht="12.75">
      <c r="A19" s="52">
        <v>7</v>
      </c>
      <c r="B19" s="21" t="s">
        <v>55</v>
      </c>
      <c r="C19" s="22">
        <v>2</v>
      </c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21"/>
    </row>
    <row r="20" spans="1:14" s="32" customFormat="1" ht="12.75">
      <c r="A20" s="21">
        <v>8</v>
      </c>
      <c r="B20" s="21" t="s">
        <v>56</v>
      </c>
      <c r="C20" s="22"/>
      <c r="D20" s="39">
        <v>2</v>
      </c>
      <c r="E20" s="22"/>
      <c r="F20" s="22">
        <v>5</v>
      </c>
      <c r="G20" s="22">
        <v>30</v>
      </c>
      <c r="H20" s="22">
        <v>0</v>
      </c>
      <c r="I20" s="22">
        <v>0</v>
      </c>
      <c r="J20" s="22">
        <v>0</v>
      </c>
      <c r="K20" s="22">
        <v>15</v>
      </c>
      <c r="L20" s="22">
        <v>15</v>
      </c>
      <c r="M20" s="22">
        <v>0</v>
      </c>
      <c r="N20" s="21"/>
    </row>
    <row r="21" spans="1:14" s="23" customFormat="1" ht="12.75">
      <c r="A21" s="21">
        <v>9</v>
      </c>
      <c r="B21" s="21" t="s">
        <v>54</v>
      </c>
      <c r="C21" s="22">
        <v>1</v>
      </c>
      <c r="D21" s="22"/>
      <c r="E21" s="22"/>
      <c r="F21" s="22">
        <v>4</v>
      </c>
      <c r="G21" s="22">
        <v>30</v>
      </c>
      <c r="H21" s="22">
        <v>30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1"/>
    </row>
    <row r="22" spans="1:14" s="35" customFormat="1" ht="12.75">
      <c r="A22" s="26">
        <v>10</v>
      </c>
      <c r="B22" s="3" t="s">
        <v>57</v>
      </c>
      <c r="C22" s="17"/>
      <c r="D22" s="4">
        <v>1</v>
      </c>
      <c r="E22" s="17"/>
      <c r="F22" s="17">
        <v>2</v>
      </c>
      <c r="G22" s="17">
        <v>18</v>
      </c>
      <c r="H22" s="17">
        <v>10</v>
      </c>
      <c r="I22" s="17">
        <v>2</v>
      </c>
      <c r="J22" s="17">
        <v>6</v>
      </c>
      <c r="K22" s="17">
        <v>0</v>
      </c>
      <c r="L22" s="17">
        <v>0</v>
      </c>
      <c r="M22" s="17">
        <v>0</v>
      </c>
      <c r="N22" s="34"/>
    </row>
    <row r="23" spans="1:14" s="35" customFormat="1" ht="12.75">
      <c r="A23" s="26">
        <v>11</v>
      </c>
      <c r="B23" s="3" t="s">
        <v>58</v>
      </c>
      <c r="C23" s="17"/>
      <c r="D23" s="38"/>
      <c r="E23" s="2" t="s">
        <v>126</v>
      </c>
      <c r="F23" s="17">
        <v>0</v>
      </c>
      <c r="G23" s="17">
        <v>30</v>
      </c>
      <c r="H23" s="17">
        <v>0</v>
      </c>
      <c r="I23" s="17">
        <v>15</v>
      </c>
      <c r="J23" s="17">
        <v>0</v>
      </c>
      <c r="K23" s="17">
        <v>0</v>
      </c>
      <c r="L23" s="17">
        <v>15</v>
      </c>
      <c r="M23" s="17">
        <v>0</v>
      </c>
      <c r="N23" s="34"/>
    </row>
    <row r="24" spans="1:14" s="35" customFormat="1" ht="12.75">
      <c r="A24" s="26">
        <v>12</v>
      </c>
      <c r="B24" s="3" t="s">
        <v>59</v>
      </c>
      <c r="C24" s="17">
        <v>1</v>
      </c>
      <c r="D24" s="4">
        <v>1</v>
      </c>
      <c r="E24" s="17"/>
      <c r="F24" s="17">
        <v>2</v>
      </c>
      <c r="G24" s="17">
        <v>14</v>
      </c>
      <c r="H24" s="17">
        <v>6</v>
      </c>
      <c r="I24" s="17">
        <v>8</v>
      </c>
      <c r="J24" s="17">
        <v>0</v>
      </c>
      <c r="K24" s="17">
        <v>0</v>
      </c>
      <c r="L24" s="17">
        <v>0</v>
      </c>
      <c r="M24" s="17">
        <v>0</v>
      </c>
      <c r="N24" s="34"/>
    </row>
    <row r="25" spans="1:14" s="28" customFormat="1" ht="12.75">
      <c r="A25" s="26">
        <v>13</v>
      </c>
      <c r="B25" s="3" t="s">
        <v>60</v>
      </c>
      <c r="C25" s="17"/>
      <c r="D25" s="17">
        <v>1</v>
      </c>
      <c r="E25" s="17"/>
      <c r="F25" s="17">
        <v>2</v>
      </c>
      <c r="G25" s="17">
        <v>16</v>
      </c>
      <c r="H25" s="27">
        <v>6</v>
      </c>
      <c r="I25" s="27">
        <v>2</v>
      </c>
      <c r="J25" s="27">
        <v>8</v>
      </c>
      <c r="K25" s="27">
        <v>0</v>
      </c>
      <c r="L25" s="27">
        <v>0</v>
      </c>
      <c r="M25" s="27">
        <v>0</v>
      </c>
      <c r="N25" s="34"/>
    </row>
    <row r="26" spans="1:14" s="28" customFormat="1" ht="12.75">
      <c r="A26" s="26">
        <v>14</v>
      </c>
      <c r="B26" s="44" t="s">
        <v>61</v>
      </c>
      <c r="C26" s="38"/>
      <c r="D26" s="4">
        <v>2</v>
      </c>
      <c r="E26" s="38"/>
      <c r="F26" s="17">
        <v>1</v>
      </c>
      <c r="G26" s="38">
        <v>9</v>
      </c>
      <c r="H26" s="17">
        <v>0</v>
      </c>
      <c r="I26" s="17">
        <v>0</v>
      </c>
      <c r="J26" s="17">
        <v>0</v>
      </c>
      <c r="K26" s="17">
        <v>4</v>
      </c>
      <c r="L26" s="17">
        <v>5</v>
      </c>
      <c r="M26" s="17">
        <v>0</v>
      </c>
      <c r="N26" s="26"/>
    </row>
    <row r="27" spans="1:14" s="28" customFormat="1" ht="12.75">
      <c r="A27" s="26"/>
      <c r="B27" s="3"/>
      <c r="C27" s="38"/>
      <c r="D27" s="4"/>
      <c r="E27" s="38"/>
      <c r="F27" s="17"/>
      <c r="G27" s="38"/>
      <c r="H27" s="17"/>
      <c r="I27" s="17"/>
      <c r="J27" s="17"/>
      <c r="K27" s="17"/>
      <c r="L27" s="17"/>
      <c r="M27" s="17"/>
      <c r="N27" s="26"/>
    </row>
    <row r="28" spans="1:14" s="28" customFormat="1" ht="12.75">
      <c r="A28" s="26"/>
      <c r="B28" s="42" t="s">
        <v>36</v>
      </c>
      <c r="C28" s="38"/>
      <c r="D28" s="4"/>
      <c r="E28" s="38"/>
      <c r="F28" s="17"/>
      <c r="G28" s="38"/>
      <c r="H28" s="17"/>
      <c r="I28" s="17"/>
      <c r="J28" s="17"/>
      <c r="K28" s="17"/>
      <c r="L28" s="17"/>
      <c r="M28" s="17"/>
      <c r="N28" s="26"/>
    </row>
    <row r="29" spans="1:14" ht="12.75">
      <c r="A29" s="25">
        <v>15</v>
      </c>
      <c r="B29" s="3" t="s">
        <v>62</v>
      </c>
      <c r="C29" s="38"/>
      <c r="D29" s="4">
        <v>1</v>
      </c>
      <c r="E29" s="38"/>
      <c r="F29" s="17">
        <v>3</v>
      </c>
      <c r="G29" s="38">
        <v>9</v>
      </c>
      <c r="H29" s="17">
        <v>0</v>
      </c>
      <c r="I29" s="17">
        <v>4</v>
      </c>
      <c r="J29" s="17">
        <v>5</v>
      </c>
      <c r="K29" s="17">
        <v>0</v>
      </c>
      <c r="L29" s="17">
        <v>0</v>
      </c>
      <c r="M29" s="17">
        <v>0</v>
      </c>
      <c r="N29" s="26"/>
    </row>
    <row r="30" spans="1:14" ht="12.75">
      <c r="A30" s="25">
        <v>16</v>
      </c>
      <c r="B30" s="25" t="s">
        <v>63</v>
      </c>
      <c r="C30" s="7">
        <v>2</v>
      </c>
      <c r="D30" s="8">
        <v>2</v>
      </c>
      <c r="E30" s="7"/>
      <c r="F30" s="7">
        <v>5</v>
      </c>
      <c r="G30" s="7">
        <v>28</v>
      </c>
      <c r="H30" s="5">
        <v>0</v>
      </c>
      <c r="I30" s="5">
        <v>0</v>
      </c>
      <c r="J30" s="5">
        <v>0</v>
      </c>
      <c r="K30" s="5">
        <v>18</v>
      </c>
      <c r="L30" s="5">
        <v>10</v>
      </c>
      <c r="M30" s="5">
        <v>0</v>
      </c>
      <c r="N30" s="6"/>
    </row>
    <row r="31" spans="1:14" s="1" customFormat="1" ht="12.75">
      <c r="A31" s="3">
        <v>17</v>
      </c>
      <c r="B31" s="3" t="s">
        <v>64</v>
      </c>
      <c r="C31" s="2"/>
      <c r="D31" s="2">
        <v>2</v>
      </c>
      <c r="E31" s="2"/>
      <c r="F31" s="2">
        <v>2</v>
      </c>
      <c r="G31" s="2">
        <v>6</v>
      </c>
      <c r="H31" s="2">
        <v>0</v>
      </c>
      <c r="I31" s="2">
        <v>0</v>
      </c>
      <c r="J31" s="2">
        <v>0</v>
      </c>
      <c r="K31" s="2">
        <v>6</v>
      </c>
      <c r="L31" s="2">
        <v>0</v>
      </c>
      <c r="M31" s="2">
        <v>0</v>
      </c>
      <c r="N31" s="3"/>
    </row>
    <row r="32" spans="1:14" s="13" customFormat="1" ht="12.75">
      <c r="A32" s="11"/>
      <c r="B32" s="11" t="s">
        <v>21</v>
      </c>
      <c r="C32" s="12">
        <f>COUNT(C13:C31)</f>
        <v>7</v>
      </c>
      <c r="D32" s="11"/>
      <c r="E32" s="11"/>
      <c r="F32" s="12">
        <f aca="true" t="shared" si="0" ref="F32:M32">SUM(F13:F31)</f>
        <v>60</v>
      </c>
      <c r="G32" s="12">
        <f t="shared" si="0"/>
        <v>374</v>
      </c>
      <c r="H32" s="12">
        <f t="shared" si="0"/>
        <v>103</v>
      </c>
      <c r="I32" s="12">
        <f t="shared" si="0"/>
        <v>52</v>
      </c>
      <c r="J32" s="12">
        <f t="shared" si="0"/>
        <v>25</v>
      </c>
      <c r="K32" s="12">
        <f t="shared" si="0"/>
        <v>104</v>
      </c>
      <c r="L32" s="12">
        <f t="shared" si="0"/>
        <v>72</v>
      </c>
      <c r="M32" s="12">
        <f t="shared" si="0"/>
        <v>18</v>
      </c>
      <c r="N32" s="11"/>
    </row>
    <row r="33" spans="1:14" s="13" customFormat="1" ht="12.75">
      <c r="A33" s="14"/>
      <c r="B33" s="18" t="s">
        <v>32</v>
      </c>
      <c r="C33" s="19"/>
      <c r="D33" s="19"/>
      <c r="E33" s="19"/>
      <c r="F33" s="19"/>
      <c r="H33" s="101">
        <f>SUM(H32:J32)</f>
        <v>180</v>
      </c>
      <c r="I33" s="101"/>
      <c r="J33" s="101"/>
      <c r="K33" s="101">
        <f>SUM(K32:M32)</f>
        <v>194</v>
      </c>
      <c r="L33" s="101"/>
      <c r="M33" s="101"/>
      <c r="N33" s="14"/>
    </row>
    <row r="34" spans="1:14" s="13" customFormat="1" ht="12.75">
      <c r="A34" s="14"/>
      <c r="B34" s="76" t="s">
        <v>30</v>
      </c>
      <c r="C34" s="19"/>
      <c r="D34" s="19"/>
      <c r="E34" s="19"/>
      <c r="F34" s="76">
        <f>SUM(F13:F31)</f>
        <v>60</v>
      </c>
      <c r="G34" s="77" t="s">
        <v>156</v>
      </c>
      <c r="H34" s="77" t="s">
        <v>157</v>
      </c>
      <c r="I34" s="45"/>
      <c r="J34" s="45"/>
      <c r="K34" s="45"/>
      <c r="L34" s="45"/>
      <c r="M34" s="45"/>
      <c r="N34" s="14"/>
    </row>
    <row r="35" spans="1:14" s="13" customFormat="1" ht="12.75">
      <c r="A35" s="14"/>
      <c r="B35" s="78" t="s">
        <v>37</v>
      </c>
      <c r="C35" s="19"/>
      <c r="D35" s="19"/>
      <c r="E35" s="19"/>
      <c r="F35" s="79">
        <f>SUM(F13:F26)</f>
        <v>50</v>
      </c>
      <c r="G35" s="77">
        <f>+SUM(F13:F15)+SUM(F21:F25)</f>
        <v>24</v>
      </c>
      <c r="H35" s="77">
        <f>F35-G35</f>
        <v>26</v>
      </c>
      <c r="I35" s="45"/>
      <c r="J35" s="45"/>
      <c r="K35" s="45"/>
      <c r="L35" s="45"/>
      <c r="M35" s="45"/>
      <c r="N35" s="14"/>
    </row>
    <row r="36" spans="2:8" s="1" customFormat="1" ht="12.75">
      <c r="B36" s="78" t="s">
        <v>155</v>
      </c>
      <c r="C36" s="19"/>
      <c r="D36" s="19"/>
      <c r="E36" s="19"/>
      <c r="F36" s="79">
        <f>SUM(F29:F31)</f>
        <v>10</v>
      </c>
      <c r="G36" s="77">
        <f>+F29</f>
        <v>3</v>
      </c>
      <c r="H36" s="77">
        <f>F36-G36</f>
        <v>7</v>
      </c>
    </row>
    <row r="37" spans="2:8" ht="12.75">
      <c r="B37" s="90"/>
      <c r="C37" s="91"/>
      <c r="D37" s="91"/>
      <c r="E37" s="91"/>
      <c r="G37" s="43">
        <f>SUM(G35:G36)</f>
        <v>27</v>
      </c>
      <c r="H37" s="43">
        <f>SUM(H35:H36)</f>
        <v>33</v>
      </c>
    </row>
    <row r="38" spans="2:5" ht="12.75">
      <c r="B38" s="90" t="s">
        <v>43</v>
      </c>
      <c r="C38" s="91"/>
      <c r="D38" s="91"/>
      <c r="E38" s="91"/>
    </row>
    <row r="39" spans="2:13" s="36" customFormat="1" ht="12.75">
      <c r="B39" s="36" t="s">
        <v>33</v>
      </c>
      <c r="F39" s="36">
        <f>SUM(F13:F18)</f>
        <v>29</v>
      </c>
      <c r="G39" s="36">
        <f>SUM(G13:G18)</f>
        <v>154</v>
      </c>
      <c r="H39" s="36">
        <f aca="true" t="shared" si="1" ref="H39:M39">SUM(H13:H18)</f>
        <v>51</v>
      </c>
      <c r="I39" s="36">
        <f t="shared" si="1"/>
        <v>21</v>
      </c>
      <c r="J39" s="36">
        <f t="shared" si="1"/>
        <v>6</v>
      </c>
      <c r="K39" s="36">
        <f t="shared" si="1"/>
        <v>46</v>
      </c>
      <c r="L39" s="36">
        <f t="shared" si="1"/>
        <v>12</v>
      </c>
      <c r="M39" s="36">
        <f t="shared" si="1"/>
        <v>18</v>
      </c>
    </row>
    <row r="40" spans="2:13" s="24" customFormat="1" ht="12.75">
      <c r="B40" s="24" t="s">
        <v>34</v>
      </c>
      <c r="F40" s="55">
        <f>SUM(F19:F21)</f>
        <v>14</v>
      </c>
      <c r="G40" s="24">
        <f>SUM(G19:G21)</f>
        <v>90</v>
      </c>
      <c r="H40" s="24">
        <f aca="true" t="shared" si="2" ref="H40:M40">SUM(H19:H21)</f>
        <v>30</v>
      </c>
      <c r="I40" s="24">
        <f t="shared" si="2"/>
        <v>0</v>
      </c>
      <c r="J40" s="24">
        <f t="shared" si="2"/>
        <v>0</v>
      </c>
      <c r="K40" s="24">
        <f t="shared" si="2"/>
        <v>30</v>
      </c>
      <c r="L40" s="24">
        <f t="shared" si="2"/>
        <v>30</v>
      </c>
      <c r="M40" s="24">
        <f t="shared" si="2"/>
        <v>0</v>
      </c>
    </row>
    <row r="41" spans="2:13" ht="12.75">
      <c r="B41" s="41" t="s">
        <v>35</v>
      </c>
      <c r="F41">
        <f>SUM(F39:F40)</f>
        <v>43</v>
      </c>
      <c r="G41">
        <f aca="true" t="shared" si="3" ref="G41:M41">SUM(G39:G40)</f>
        <v>244</v>
      </c>
      <c r="H41">
        <f t="shared" si="3"/>
        <v>81</v>
      </c>
      <c r="I41">
        <f t="shared" si="3"/>
        <v>21</v>
      </c>
      <c r="J41">
        <f t="shared" si="3"/>
        <v>6</v>
      </c>
      <c r="K41">
        <f t="shared" si="3"/>
        <v>76</v>
      </c>
      <c r="L41">
        <f t="shared" si="3"/>
        <v>42</v>
      </c>
      <c r="M41">
        <f t="shared" si="3"/>
        <v>18</v>
      </c>
    </row>
    <row r="47" spans="2:13" ht="12.75">
      <c r="B47" s="15" t="s">
        <v>0</v>
      </c>
      <c r="D47" s="15"/>
      <c r="E47" s="20" t="s">
        <v>24</v>
      </c>
      <c r="F47" s="20" t="s">
        <v>1</v>
      </c>
      <c r="G47" s="20"/>
      <c r="H47" s="15"/>
      <c r="I47" s="15"/>
      <c r="J47" s="15"/>
      <c r="K47" s="15"/>
      <c r="L47" s="15"/>
      <c r="M47" s="15"/>
    </row>
    <row r="48" spans="2:13" ht="12.75">
      <c r="B48" t="s">
        <v>2</v>
      </c>
      <c r="D48" s="16"/>
      <c r="E48" s="71">
        <f>G48/G51</f>
        <v>0.5023255813953489</v>
      </c>
      <c r="F48" s="20" t="s">
        <v>25</v>
      </c>
      <c r="G48" s="20">
        <f>H70+K70</f>
        <v>108</v>
      </c>
      <c r="H48" s="15"/>
      <c r="I48" s="15"/>
      <c r="J48" s="15"/>
      <c r="K48" s="15"/>
      <c r="L48" s="15"/>
      <c r="M48" s="15"/>
    </row>
    <row r="49" spans="2:13" ht="12.75">
      <c r="B49" t="s">
        <v>48</v>
      </c>
      <c r="D49" s="16"/>
      <c r="E49" s="71">
        <f>G49/G51</f>
        <v>0.4604651162790698</v>
      </c>
      <c r="F49" s="20" t="s">
        <v>26</v>
      </c>
      <c r="G49" s="20">
        <f>I70+L70</f>
        <v>99</v>
      </c>
      <c r="H49" s="15"/>
      <c r="I49" s="15"/>
      <c r="J49" s="15"/>
      <c r="K49" s="15"/>
      <c r="L49" s="15"/>
      <c r="M49" s="15"/>
    </row>
    <row r="50" spans="2:13" ht="12.75">
      <c r="B50" t="s">
        <v>82</v>
      </c>
      <c r="D50" s="16"/>
      <c r="E50" s="71">
        <f>G50/G51</f>
        <v>0.037209302325581395</v>
      </c>
      <c r="F50" s="20" t="s">
        <v>27</v>
      </c>
      <c r="G50" s="20">
        <f>J70+M70</f>
        <v>8</v>
      </c>
      <c r="H50" s="15"/>
      <c r="I50" s="15"/>
      <c r="J50" s="15"/>
      <c r="K50" s="15"/>
      <c r="L50" s="15"/>
      <c r="M50" s="15"/>
    </row>
    <row r="51" spans="2:13" ht="12.75">
      <c r="B51" t="s">
        <v>42</v>
      </c>
      <c r="D51" s="15"/>
      <c r="E51" s="71">
        <f>SUM(E48:E50)</f>
        <v>1</v>
      </c>
      <c r="F51" s="20" t="s">
        <v>4</v>
      </c>
      <c r="G51" s="20">
        <f>SUM(G48:G50)</f>
        <v>215</v>
      </c>
      <c r="H51" s="15"/>
      <c r="I51" s="15"/>
      <c r="J51" s="15"/>
      <c r="K51" s="15"/>
      <c r="L51" s="15"/>
      <c r="M51" s="15"/>
    </row>
    <row r="52" ht="12.75">
      <c r="B52" t="s">
        <v>44</v>
      </c>
    </row>
    <row r="53" spans="1:14" ht="25.5">
      <c r="A53" s="102" t="s">
        <v>22</v>
      </c>
      <c r="B53" s="103" t="s">
        <v>5</v>
      </c>
      <c r="C53" s="106" t="s">
        <v>6</v>
      </c>
      <c r="D53" s="107"/>
      <c r="E53" s="108"/>
      <c r="F53" s="82" t="s">
        <v>7</v>
      </c>
      <c r="G53" s="106" t="s">
        <v>8</v>
      </c>
      <c r="H53" s="107"/>
      <c r="I53" s="107"/>
      <c r="J53" s="107"/>
      <c r="K53" s="107"/>
      <c r="L53" s="107"/>
      <c r="M53" s="108"/>
      <c r="N53" s="92" t="s">
        <v>9</v>
      </c>
    </row>
    <row r="54" spans="1:14" ht="12.75">
      <c r="A54" s="102"/>
      <c r="B54" s="104"/>
      <c r="C54" s="83" t="s">
        <v>10</v>
      </c>
      <c r="D54" s="83" t="s">
        <v>11</v>
      </c>
      <c r="E54" s="84" t="s">
        <v>12</v>
      </c>
      <c r="F54" s="95" t="s">
        <v>30</v>
      </c>
      <c r="G54" s="84" t="s">
        <v>4</v>
      </c>
      <c r="H54" s="97" t="s">
        <v>129</v>
      </c>
      <c r="I54" s="98"/>
      <c r="J54" s="99"/>
      <c r="K54" s="97" t="s">
        <v>130</v>
      </c>
      <c r="L54" s="98"/>
      <c r="M54" s="99"/>
      <c r="N54" s="93"/>
    </row>
    <row r="55" spans="1:14" ht="12.75">
      <c r="A55" s="102"/>
      <c r="B55" s="105"/>
      <c r="C55" s="86"/>
      <c r="D55" s="86" t="s">
        <v>15</v>
      </c>
      <c r="E55" s="87" t="s">
        <v>16</v>
      </c>
      <c r="F55" s="96"/>
      <c r="G55" s="87" t="s">
        <v>17</v>
      </c>
      <c r="H55" s="85" t="s">
        <v>18</v>
      </c>
      <c r="I55" s="61" t="s">
        <v>19</v>
      </c>
      <c r="J55" s="61" t="s">
        <v>20</v>
      </c>
      <c r="K55" s="61" t="s">
        <v>18</v>
      </c>
      <c r="L55" s="61" t="s">
        <v>19</v>
      </c>
      <c r="M55" s="61" t="s">
        <v>20</v>
      </c>
      <c r="N55" s="94"/>
    </row>
    <row r="56" spans="1:14" ht="12.75">
      <c r="A56" s="29">
        <v>1</v>
      </c>
      <c r="B56" s="29" t="s">
        <v>83</v>
      </c>
      <c r="C56" s="30">
        <v>3</v>
      </c>
      <c r="D56" s="30">
        <v>3</v>
      </c>
      <c r="E56" s="30"/>
      <c r="F56" s="31">
        <v>6</v>
      </c>
      <c r="G56" s="30">
        <v>30</v>
      </c>
      <c r="H56" s="31">
        <v>15</v>
      </c>
      <c r="I56" s="31">
        <v>15</v>
      </c>
      <c r="J56" s="31">
        <v>0</v>
      </c>
      <c r="K56" s="31">
        <v>0</v>
      </c>
      <c r="L56" s="31">
        <v>0</v>
      </c>
      <c r="M56" s="31">
        <v>0</v>
      </c>
      <c r="N56" s="29"/>
    </row>
    <row r="57" spans="1:14" ht="12.75">
      <c r="A57" s="21">
        <v>2</v>
      </c>
      <c r="B57" s="40" t="s">
        <v>84</v>
      </c>
      <c r="C57" s="39">
        <v>4</v>
      </c>
      <c r="D57" s="39">
        <v>4</v>
      </c>
      <c r="E57" s="39"/>
      <c r="F57" s="22">
        <v>6</v>
      </c>
      <c r="G57" s="39">
        <v>30</v>
      </c>
      <c r="H57" s="22">
        <v>0</v>
      </c>
      <c r="I57" s="22">
        <v>0</v>
      </c>
      <c r="J57" s="22">
        <v>0</v>
      </c>
      <c r="K57" s="22">
        <v>15</v>
      </c>
      <c r="L57" s="22">
        <v>15</v>
      </c>
      <c r="M57" s="22">
        <v>0</v>
      </c>
      <c r="N57" s="21"/>
    </row>
    <row r="58" spans="1:14" ht="12.75">
      <c r="A58" s="26">
        <v>3</v>
      </c>
      <c r="B58" s="3" t="s">
        <v>58</v>
      </c>
      <c r="C58" s="4"/>
      <c r="D58" s="4"/>
      <c r="E58" s="4" t="s">
        <v>127</v>
      </c>
      <c r="F58" s="2">
        <v>20</v>
      </c>
      <c r="G58" s="4">
        <v>30</v>
      </c>
      <c r="H58" s="2">
        <v>0</v>
      </c>
      <c r="I58" s="2">
        <v>15</v>
      </c>
      <c r="J58" s="2">
        <v>0</v>
      </c>
      <c r="K58" s="2">
        <v>0</v>
      </c>
      <c r="L58" s="2">
        <v>15</v>
      </c>
      <c r="M58" s="2">
        <v>0</v>
      </c>
      <c r="N58" s="3" t="s">
        <v>158</v>
      </c>
    </row>
    <row r="59" spans="1:14" ht="12.75">
      <c r="A59" s="26">
        <v>4</v>
      </c>
      <c r="B59" s="3" t="s">
        <v>85</v>
      </c>
      <c r="C59" s="2"/>
      <c r="D59" s="4">
        <v>3</v>
      </c>
      <c r="E59" s="2"/>
      <c r="F59" s="2">
        <v>3</v>
      </c>
      <c r="G59" s="2">
        <v>10</v>
      </c>
      <c r="H59" s="2">
        <v>0</v>
      </c>
      <c r="I59" s="2">
        <v>10</v>
      </c>
      <c r="J59" s="2">
        <v>0</v>
      </c>
      <c r="K59" s="2">
        <v>0</v>
      </c>
      <c r="L59" s="2">
        <v>0</v>
      </c>
      <c r="M59" s="2">
        <v>0</v>
      </c>
      <c r="N59" s="26"/>
    </row>
    <row r="60" spans="1:14" ht="12.75">
      <c r="A60" s="26">
        <v>5</v>
      </c>
      <c r="B60" s="3" t="s">
        <v>29</v>
      </c>
      <c r="C60" s="2"/>
      <c r="D60" s="2" t="s">
        <v>127</v>
      </c>
      <c r="E60" s="2"/>
      <c r="F60" s="2">
        <v>2</v>
      </c>
      <c r="G60" s="2">
        <v>20</v>
      </c>
      <c r="H60" s="5">
        <v>10</v>
      </c>
      <c r="I60" s="5">
        <v>0</v>
      </c>
      <c r="J60" s="5">
        <v>0</v>
      </c>
      <c r="K60" s="5">
        <v>10</v>
      </c>
      <c r="L60" s="5">
        <v>0</v>
      </c>
      <c r="M60" s="5">
        <v>0</v>
      </c>
      <c r="N60" s="26" t="s">
        <v>159</v>
      </c>
    </row>
    <row r="61" spans="1:14" ht="12.75">
      <c r="A61" s="26">
        <v>6</v>
      </c>
      <c r="B61" s="3" t="s">
        <v>86</v>
      </c>
      <c r="C61" s="2"/>
      <c r="D61" s="4">
        <v>3</v>
      </c>
      <c r="E61" s="2"/>
      <c r="F61" s="2">
        <v>4</v>
      </c>
      <c r="G61" s="2">
        <v>18</v>
      </c>
      <c r="H61" s="2">
        <v>10</v>
      </c>
      <c r="I61" s="2">
        <v>8</v>
      </c>
      <c r="J61" s="2">
        <v>0</v>
      </c>
      <c r="K61" s="2">
        <v>0</v>
      </c>
      <c r="L61" s="2">
        <v>0</v>
      </c>
      <c r="M61" s="2">
        <v>0</v>
      </c>
      <c r="N61" s="26"/>
    </row>
    <row r="62" spans="1:14" ht="12.75">
      <c r="A62" s="26">
        <v>7</v>
      </c>
      <c r="B62" s="6" t="s">
        <v>87</v>
      </c>
      <c r="C62" s="7"/>
      <c r="D62" s="8">
        <v>3</v>
      </c>
      <c r="E62" s="7"/>
      <c r="F62" s="2">
        <v>4</v>
      </c>
      <c r="G62" s="2">
        <v>16</v>
      </c>
      <c r="H62" s="2">
        <v>6</v>
      </c>
      <c r="I62" s="2">
        <v>2</v>
      </c>
      <c r="J62" s="2">
        <v>8</v>
      </c>
      <c r="K62" s="2">
        <v>0</v>
      </c>
      <c r="L62" s="2">
        <v>0</v>
      </c>
      <c r="M62" s="2">
        <v>0</v>
      </c>
      <c r="N62" s="26"/>
    </row>
    <row r="63" spans="1:14" ht="12.75">
      <c r="A63" s="26">
        <v>8</v>
      </c>
      <c r="B63" s="6" t="s">
        <v>88</v>
      </c>
      <c r="C63" s="7">
        <v>4</v>
      </c>
      <c r="D63" s="8">
        <v>4</v>
      </c>
      <c r="E63" s="7"/>
      <c r="F63" s="7">
        <v>5</v>
      </c>
      <c r="G63" s="7">
        <v>16</v>
      </c>
      <c r="H63" s="5">
        <v>0</v>
      </c>
      <c r="I63" s="5">
        <v>0</v>
      </c>
      <c r="J63" s="5">
        <v>0</v>
      </c>
      <c r="K63" s="5">
        <v>6</v>
      </c>
      <c r="L63" s="5">
        <v>10</v>
      </c>
      <c r="M63" s="5">
        <v>0</v>
      </c>
      <c r="N63" s="26"/>
    </row>
    <row r="64" spans="1:14" ht="12.75">
      <c r="A64" s="26"/>
      <c r="B64" s="2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6"/>
    </row>
    <row r="65" spans="1:14" ht="12.75">
      <c r="A65" s="3"/>
      <c r="B65" s="42" t="s">
        <v>36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</row>
    <row r="66" spans="1:14" ht="12.75">
      <c r="A66" s="3">
        <v>9</v>
      </c>
      <c r="B66" s="3" t="s">
        <v>89</v>
      </c>
      <c r="C66" s="2">
        <v>3</v>
      </c>
      <c r="D66" s="2"/>
      <c r="E66" s="2"/>
      <c r="F66" s="2">
        <v>3</v>
      </c>
      <c r="G66" s="2">
        <v>9</v>
      </c>
      <c r="H66" s="2">
        <v>9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3"/>
    </row>
    <row r="67" spans="1:14" ht="12.75">
      <c r="A67" s="3">
        <v>10</v>
      </c>
      <c r="B67" s="3" t="s">
        <v>90</v>
      </c>
      <c r="C67" s="2">
        <v>3</v>
      </c>
      <c r="D67" s="2">
        <v>3</v>
      </c>
      <c r="E67" s="2"/>
      <c r="F67" s="2">
        <v>3</v>
      </c>
      <c r="G67" s="2">
        <v>18</v>
      </c>
      <c r="H67" s="2">
        <v>9</v>
      </c>
      <c r="I67" s="2">
        <v>9</v>
      </c>
      <c r="J67" s="2">
        <v>0</v>
      </c>
      <c r="K67" s="2">
        <v>0</v>
      </c>
      <c r="L67" s="2">
        <v>0</v>
      </c>
      <c r="M67" s="2">
        <v>0</v>
      </c>
      <c r="N67" s="3"/>
    </row>
    <row r="68" spans="1:14" ht="12.75">
      <c r="A68" s="3">
        <v>11</v>
      </c>
      <c r="B68" s="3" t="s">
        <v>91</v>
      </c>
      <c r="C68" s="4"/>
      <c r="D68" s="4">
        <v>4</v>
      </c>
      <c r="E68" s="4"/>
      <c r="F68" s="2">
        <v>2</v>
      </c>
      <c r="G68" s="4">
        <v>9</v>
      </c>
      <c r="H68" s="2">
        <v>0</v>
      </c>
      <c r="I68" s="2">
        <v>0</v>
      </c>
      <c r="J68" s="2">
        <v>0</v>
      </c>
      <c r="K68" s="2">
        <v>9</v>
      </c>
      <c r="L68" s="2">
        <v>0</v>
      </c>
      <c r="M68" s="2">
        <v>0</v>
      </c>
      <c r="N68" s="3"/>
    </row>
    <row r="69" spans="1:14" ht="12.75">
      <c r="A69" s="3">
        <v>12</v>
      </c>
      <c r="B69" s="3" t="s">
        <v>92</v>
      </c>
      <c r="C69" s="4"/>
      <c r="D69" s="4">
        <v>4</v>
      </c>
      <c r="E69" s="4"/>
      <c r="F69" s="2">
        <v>2</v>
      </c>
      <c r="G69" s="4">
        <v>9</v>
      </c>
      <c r="H69" s="2">
        <v>0</v>
      </c>
      <c r="I69" s="2">
        <v>0</v>
      </c>
      <c r="J69" s="2">
        <v>0</v>
      </c>
      <c r="K69" s="2">
        <v>9</v>
      </c>
      <c r="L69" s="2">
        <v>0</v>
      </c>
      <c r="M69" s="2">
        <v>0</v>
      </c>
      <c r="N69" s="3"/>
    </row>
    <row r="70" spans="1:14" ht="12.75">
      <c r="A70" s="11"/>
      <c r="B70" s="11" t="s">
        <v>21</v>
      </c>
      <c r="C70" s="12">
        <f>COUNT(C56:C69)</f>
        <v>5</v>
      </c>
      <c r="D70" s="11"/>
      <c r="E70" s="11"/>
      <c r="F70" s="12">
        <f aca="true" t="shared" si="4" ref="F70:M70">SUM(F56:F69)</f>
        <v>60</v>
      </c>
      <c r="G70" s="12">
        <f t="shared" si="4"/>
        <v>215</v>
      </c>
      <c r="H70" s="12">
        <f t="shared" si="4"/>
        <v>59</v>
      </c>
      <c r="I70" s="12">
        <f t="shared" si="4"/>
        <v>59</v>
      </c>
      <c r="J70" s="12">
        <f t="shared" si="4"/>
        <v>8</v>
      </c>
      <c r="K70" s="12">
        <f t="shared" si="4"/>
        <v>49</v>
      </c>
      <c r="L70" s="12">
        <f t="shared" si="4"/>
        <v>40</v>
      </c>
      <c r="M70" s="12">
        <f t="shared" si="4"/>
        <v>0</v>
      </c>
      <c r="N70" s="11"/>
    </row>
    <row r="71" spans="1:14" ht="12.75">
      <c r="A71" s="15"/>
      <c r="B71" s="15" t="s">
        <v>32</v>
      </c>
      <c r="C71" s="15"/>
      <c r="D71" s="15"/>
      <c r="E71" s="15"/>
      <c r="F71" s="15"/>
      <c r="G71" s="15"/>
      <c r="H71" s="100">
        <f>SUM(H70:J70)</f>
        <v>126</v>
      </c>
      <c r="I71" s="100"/>
      <c r="J71" s="100"/>
      <c r="K71" s="100">
        <f>SUM(K70:M70)</f>
        <v>89</v>
      </c>
      <c r="L71" s="100"/>
      <c r="M71" s="100"/>
      <c r="N71" s="14"/>
    </row>
    <row r="72" spans="1:14" ht="12.75">
      <c r="A72" s="15"/>
      <c r="B72" t="s">
        <v>114</v>
      </c>
      <c r="C72" s="15"/>
      <c r="D72" s="15"/>
      <c r="E72" s="15"/>
      <c r="F72" s="15"/>
      <c r="G72" s="15"/>
      <c r="H72" s="43"/>
      <c r="I72" s="43"/>
      <c r="J72" s="43"/>
      <c r="K72" s="43"/>
      <c r="L72" s="43"/>
      <c r="M72" s="43"/>
      <c r="N72" s="14"/>
    </row>
    <row r="73" spans="1:14" ht="12.75">
      <c r="A73" s="15"/>
      <c r="B73" s="76" t="s">
        <v>30</v>
      </c>
      <c r="C73" s="19"/>
      <c r="D73" s="19"/>
      <c r="E73" s="19"/>
      <c r="F73" s="76">
        <f>SUM(F56:F69)</f>
        <v>60</v>
      </c>
      <c r="G73" s="77" t="s">
        <v>153</v>
      </c>
      <c r="H73" s="77" t="s">
        <v>154</v>
      </c>
      <c r="I73" s="43"/>
      <c r="J73" s="43"/>
      <c r="K73" s="43"/>
      <c r="L73" s="43"/>
      <c r="M73" s="43"/>
      <c r="N73" s="14"/>
    </row>
    <row r="74" spans="1:14" ht="12.75">
      <c r="A74" s="15"/>
      <c r="B74" s="78" t="s">
        <v>37</v>
      </c>
      <c r="C74" s="19"/>
      <c r="D74" s="19"/>
      <c r="E74" s="19"/>
      <c r="F74" s="79">
        <f>SUM(F56:F63)</f>
        <v>50</v>
      </c>
      <c r="G74" s="77">
        <f>+F56+SUM(F58:F62)-13</f>
        <v>26</v>
      </c>
      <c r="H74" s="77">
        <f>F74-G74</f>
        <v>24</v>
      </c>
      <c r="I74" s="43"/>
      <c r="J74" s="43"/>
      <c r="K74" s="43"/>
      <c r="L74" s="43"/>
      <c r="M74" s="43"/>
      <c r="N74" s="14"/>
    </row>
    <row r="75" spans="1:14" ht="12.75">
      <c r="A75" s="15"/>
      <c r="B75" s="78" t="s">
        <v>155</v>
      </c>
      <c r="C75" s="19"/>
      <c r="D75" s="19"/>
      <c r="E75" s="19"/>
      <c r="F75" s="79">
        <f>SUM(F66:F69)</f>
        <v>10</v>
      </c>
      <c r="G75" s="77">
        <f>+F66+F67</f>
        <v>6</v>
      </c>
      <c r="H75" s="77">
        <f>F75-G75</f>
        <v>4</v>
      </c>
      <c r="I75" s="43"/>
      <c r="J75" s="43"/>
      <c r="K75" s="43"/>
      <c r="L75" s="43"/>
      <c r="M75" s="43"/>
      <c r="N75" s="14"/>
    </row>
    <row r="76" spans="1:14" ht="12.75">
      <c r="A76" s="15"/>
      <c r="B76" s="15"/>
      <c r="C76" s="15"/>
      <c r="D76" s="15"/>
      <c r="E76" s="15"/>
      <c r="F76" s="15"/>
      <c r="G76" s="43">
        <f>SUM(G74:G75)</f>
        <v>32</v>
      </c>
      <c r="H76" s="43">
        <f>SUM(H74:H75)</f>
        <v>28</v>
      </c>
      <c r="I76" s="43"/>
      <c r="J76" s="43"/>
      <c r="K76" s="43"/>
      <c r="L76" s="43"/>
      <c r="M76" s="43"/>
      <c r="N76" s="14"/>
    </row>
    <row r="77" spans="1:14" ht="12.75">
      <c r="A77" s="15"/>
      <c r="B77" s="90" t="s">
        <v>43</v>
      </c>
      <c r="C77" s="91"/>
      <c r="D77" s="91"/>
      <c r="E77" s="91"/>
      <c r="N77" s="14"/>
    </row>
    <row r="78" spans="1:14" ht="12.75">
      <c r="A78" s="15"/>
      <c r="B78" s="36" t="s">
        <v>33</v>
      </c>
      <c r="C78" s="36"/>
      <c r="D78" s="36"/>
      <c r="E78" s="36"/>
      <c r="F78" s="36">
        <f>SUM(F56:F56)</f>
        <v>6</v>
      </c>
      <c r="G78" s="36">
        <f>SUM(G56:G56)</f>
        <v>30</v>
      </c>
      <c r="H78" s="36">
        <f aca="true" t="shared" si="5" ref="H78:M78">SUM(H56:H56)</f>
        <v>15</v>
      </c>
      <c r="I78" s="36">
        <f t="shared" si="5"/>
        <v>15</v>
      </c>
      <c r="J78" s="36">
        <f t="shared" si="5"/>
        <v>0</v>
      </c>
      <c r="K78" s="36">
        <f t="shared" si="5"/>
        <v>0</v>
      </c>
      <c r="L78" s="36">
        <f t="shared" si="5"/>
        <v>0</v>
      </c>
      <c r="M78" s="36">
        <f t="shared" si="5"/>
        <v>0</v>
      </c>
      <c r="N78" s="14"/>
    </row>
    <row r="79" spans="1:14" ht="12.75">
      <c r="A79" s="15"/>
      <c r="B79" s="24" t="s">
        <v>34</v>
      </c>
      <c r="C79" s="24"/>
      <c r="D79" s="24"/>
      <c r="E79" s="24"/>
      <c r="F79" s="24">
        <f>SUM(F57:F57)</f>
        <v>6</v>
      </c>
      <c r="G79" s="24">
        <f>SUM(G57:G57)</f>
        <v>30</v>
      </c>
      <c r="H79" s="24">
        <f aca="true" t="shared" si="6" ref="H79:M79">SUM(H57:H57)</f>
        <v>0</v>
      </c>
      <c r="I79" s="24">
        <f t="shared" si="6"/>
        <v>0</v>
      </c>
      <c r="J79" s="24">
        <f t="shared" si="6"/>
        <v>0</v>
      </c>
      <c r="K79" s="24">
        <f t="shared" si="6"/>
        <v>15</v>
      </c>
      <c r="L79" s="24">
        <f t="shared" si="6"/>
        <v>15</v>
      </c>
      <c r="M79" s="24">
        <f t="shared" si="6"/>
        <v>0</v>
      </c>
      <c r="N79" s="14"/>
    </row>
    <row r="80" spans="2:13" ht="12.75">
      <c r="B80" s="41" t="s">
        <v>35</v>
      </c>
      <c r="F80">
        <f>SUM(F78:F79)</f>
        <v>12</v>
      </c>
      <c r="G80">
        <f aca="true" t="shared" si="7" ref="G80:M80">SUM(G77:G79)</f>
        <v>60</v>
      </c>
      <c r="H80">
        <f t="shared" si="7"/>
        <v>15</v>
      </c>
      <c r="I80">
        <f t="shared" si="7"/>
        <v>15</v>
      </c>
      <c r="J80">
        <f t="shared" si="7"/>
        <v>0</v>
      </c>
      <c r="K80">
        <f t="shared" si="7"/>
        <v>15</v>
      </c>
      <c r="L80">
        <f t="shared" si="7"/>
        <v>15</v>
      </c>
      <c r="M80">
        <f t="shared" si="7"/>
        <v>0</v>
      </c>
    </row>
    <row r="81" spans="2:6" ht="12.75">
      <c r="B81" s="75" t="s">
        <v>134</v>
      </c>
      <c r="F81" s="74"/>
    </row>
    <row r="82" spans="2:6" ht="12.75">
      <c r="B82" s="74" t="s">
        <v>135</v>
      </c>
      <c r="F82" s="74" t="s">
        <v>136</v>
      </c>
    </row>
    <row r="83" spans="1:6" ht="12.75">
      <c r="A83">
        <v>1</v>
      </c>
      <c r="B83" s="74" t="s">
        <v>137</v>
      </c>
      <c r="E83">
        <v>1</v>
      </c>
      <c r="F83" t="s">
        <v>138</v>
      </c>
    </row>
    <row r="84" spans="1:6" ht="12.75">
      <c r="A84">
        <v>2</v>
      </c>
      <c r="B84" s="74" t="s">
        <v>139</v>
      </c>
      <c r="E84">
        <v>2</v>
      </c>
      <c r="F84" t="s">
        <v>140</v>
      </c>
    </row>
    <row r="85" spans="1:6" ht="12.75">
      <c r="A85">
        <v>3</v>
      </c>
      <c r="B85" s="74" t="s">
        <v>141</v>
      </c>
      <c r="E85">
        <v>3</v>
      </c>
      <c r="F85" t="s">
        <v>142</v>
      </c>
    </row>
    <row r="86" spans="1:6" ht="12.75">
      <c r="A86">
        <v>4</v>
      </c>
      <c r="B86" s="74" t="s">
        <v>143</v>
      </c>
      <c r="E86">
        <v>4</v>
      </c>
      <c r="F86" t="s">
        <v>144</v>
      </c>
    </row>
    <row r="87" spans="1:6" ht="12.75">
      <c r="A87">
        <v>5</v>
      </c>
      <c r="B87" s="74" t="s">
        <v>145</v>
      </c>
      <c r="E87">
        <v>5</v>
      </c>
      <c r="F87" t="s">
        <v>146</v>
      </c>
    </row>
    <row r="88" spans="1:6" ht="12.75">
      <c r="A88">
        <v>6</v>
      </c>
      <c r="B88" s="74" t="s">
        <v>147</v>
      </c>
      <c r="E88">
        <v>6</v>
      </c>
      <c r="F88" t="s">
        <v>148</v>
      </c>
    </row>
    <row r="89" spans="1:6" ht="12.75">
      <c r="A89">
        <v>7</v>
      </c>
      <c r="B89" s="74" t="s">
        <v>149</v>
      </c>
      <c r="E89">
        <v>7</v>
      </c>
      <c r="F89" t="s">
        <v>150</v>
      </c>
    </row>
    <row r="90" spans="1:2" ht="12.75">
      <c r="A90">
        <v>8</v>
      </c>
      <c r="B90" s="74" t="s">
        <v>151</v>
      </c>
    </row>
    <row r="91" spans="1:2" ht="12.75">
      <c r="A91">
        <v>9</v>
      </c>
      <c r="B91" s="74" t="s">
        <v>152</v>
      </c>
    </row>
    <row r="92" ht="12.75">
      <c r="B92" s="74"/>
    </row>
    <row r="93" spans="2:5" ht="12.75">
      <c r="B93" t="s">
        <v>43</v>
      </c>
      <c r="D93" t="s">
        <v>115</v>
      </c>
      <c r="E93" t="s">
        <v>116</v>
      </c>
    </row>
    <row r="94" spans="2:13" s="36" customFormat="1" ht="12.75">
      <c r="B94" s="36" t="s">
        <v>33</v>
      </c>
      <c r="D94" s="36">
        <v>180</v>
      </c>
      <c r="E94" s="36">
        <v>24</v>
      </c>
      <c r="F94" s="36">
        <f aca="true" t="shared" si="8" ref="F94:M95">+F39+F78</f>
        <v>35</v>
      </c>
      <c r="G94" s="36">
        <f t="shared" si="8"/>
        <v>184</v>
      </c>
      <c r="H94" s="36">
        <f t="shared" si="8"/>
        <v>66</v>
      </c>
      <c r="I94" s="36">
        <f t="shared" si="8"/>
        <v>36</v>
      </c>
      <c r="J94" s="36">
        <f t="shared" si="8"/>
        <v>6</v>
      </c>
      <c r="K94" s="36">
        <f t="shared" si="8"/>
        <v>46</v>
      </c>
      <c r="L94" s="36">
        <f t="shared" si="8"/>
        <v>12</v>
      </c>
      <c r="M94" s="36">
        <f t="shared" si="8"/>
        <v>18</v>
      </c>
    </row>
    <row r="95" spans="2:13" s="24" customFormat="1" ht="12.75">
      <c r="B95" s="24" t="s">
        <v>34</v>
      </c>
      <c r="D95" s="24">
        <v>120</v>
      </c>
      <c r="E95" s="24">
        <v>17</v>
      </c>
      <c r="F95" s="88">
        <f t="shared" si="8"/>
        <v>20</v>
      </c>
      <c r="G95" s="24">
        <f t="shared" si="8"/>
        <v>120</v>
      </c>
      <c r="H95" s="24">
        <f t="shared" si="8"/>
        <v>30</v>
      </c>
      <c r="I95" s="24">
        <f t="shared" si="8"/>
        <v>0</v>
      </c>
      <c r="J95" s="24">
        <f t="shared" si="8"/>
        <v>0</v>
      </c>
      <c r="K95" s="24">
        <f t="shared" si="8"/>
        <v>45</v>
      </c>
      <c r="L95" s="24">
        <f t="shared" si="8"/>
        <v>45</v>
      </c>
      <c r="M95" s="24">
        <f t="shared" si="8"/>
        <v>0</v>
      </c>
    </row>
    <row r="96" spans="2:13" ht="12.75">
      <c r="B96" s="56" t="s">
        <v>35</v>
      </c>
      <c r="D96" s="56">
        <f>SUM(D94:D95)</f>
        <v>300</v>
      </c>
      <c r="E96" s="56">
        <f>SUM(E94:E95)</f>
        <v>41</v>
      </c>
      <c r="F96" s="56">
        <f>SUM(F94:F95)</f>
        <v>55</v>
      </c>
      <c r="G96" s="56">
        <f aca="true" t="shared" si="9" ref="G96:M96">SUM(G94:G95)</f>
        <v>304</v>
      </c>
      <c r="H96" s="56">
        <f t="shared" si="9"/>
        <v>96</v>
      </c>
      <c r="I96" s="56">
        <f t="shared" si="9"/>
        <v>36</v>
      </c>
      <c r="J96" s="56">
        <f t="shared" si="9"/>
        <v>6</v>
      </c>
      <c r="K96" s="56">
        <f t="shared" si="9"/>
        <v>91</v>
      </c>
      <c r="L96" s="56">
        <f t="shared" si="9"/>
        <v>57</v>
      </c>
      <c r="M96" s="56">
        <f t="shared" si="9"/>
        <v>18</v>
      </c>
    </row>
    <row r="97" spans="6:13" ht="12.75">
      <c r="F97" s="15"/>
      <c r="G97" s="15"/>
      <c r="H97" s="15"/>
      <c r="I97" s="15"/>
      <c r="J97" s="15"/>
      <c r="K97" s="15"/>
      <c r="L97" s="15"/>
      <c r="M97" s="15"/>
    </row>
    <row r="99" spans="2:8" ht="12.75">
      <c r="B99" s="43" t="s">
        <v>46</v>
      </c>
      <c r="C99" s="15"/>
      <c r="D99" s="15"/>
      <c r="E99" s="15"/>
      <c r="F99" s="15"/>
      <c r="G99" s="15"/>
      <c r="H99" s="15"/>
    </row>
    <row r="100" spans="2:8" ht="12.75">
      <c r="B100" s="15"/>
      <c r="C100" s="43" t="s">
        <v>35</v>
      </c>
      <c r="D100" s="43" t="s">
        <v>28</v>
      </c>
      <c r="E100" s="43" t="s">
        <v>37</v>
      </c>
      <c r="F100" s="43" t="s">
        <v>28</v>
      </c>
      <c r="G100" s="43" t="s">
        <v>41</v>
      </c>
      <c r="H100" s="43" t="s">
        <v>28</v>
      </c>
    </row>
    <row r="101" spans="2:8" ht="12.75">
      <c r="B101" s="43" t="s">
        <v>38</v>
      </c>
      <c r="C101" s="15">
        <f>+E101+G101</f>
        <v>315</v>
      </c>
      <c r="D101" s="72">
        <f>+C101/C$104</f>
        <v>0.534804753820034</v>
      </c>
      <c r="E101" s="15">
        <f>SUM(H13:H26)+SUM(K13:K26)+SUM(H56:H63)+SUM(K56:K63)</f>
        <v>255</v>
      </c>
      <c r="F101" s="72">
        <f>+E101/E$104</f>
        <v>0.5089820359281437</v>
      </c>
      <c r="G101" s="73">
        <f>SUM(H29:H31)+SUM(K29:K31)+SUM(H66:H69)+SUM(K66:K69)</f>
        <v>60</v>
      </c>
      <c r="H101" s="72">
        <f>+G101/G$104</f>
        <v>0.6818181818181818</v>
      </c>
    </row>
    <row r="102" spans="2:8" ht="12.75">
      <c r="B102" s="43" t="s">
        <v>39</v>
      </c>
      <c r="C102" s="15">
        <f>+E102+G102</f>
        <v>223</v>
      </c>
      <c r="D102" s="72">
        <f>+C102/C$104</f>
        <v>0.37860780984719866</v>
      </c>
      <c r="E102" s="15">
        <f>SUM(I13:I26)+SUM(L13:L26)+SUM(I56:I63)+SUM(L56:L63)</f>
        <v>200</v>
      </c>
      <c r="F102" s="72">
        <f>+E102/E$104</f>
        <v>0.3992015968063872</v>
      </c>
      <c r="G102" s="73">
        <f>SUM(I29:I31)+SUM(L29:L31)+SUM(I66:I69)+SUM(L66:L69)</f>
        <v>23</v>
      </c>
      <c r="H102" s="72">
        <f>+G102/G$104</f>
        <v>0.26136363636363635</v>
      </c>
    </row>
    <row r="103" spans="2:8" ht="12.75">
      <c r="B103" s="43" t="s">
        <v>40</v>
      </c>
      <c r="C103" s="15">
        <f>+E103+G103</f>
        <v>51</v>
      </c>
      <c r="D103" s="72">
        <f>+C103/C$104</f>
        <v>0.0865874363327674</v>
      </c>
      <c r="E103" s="15">
        <f>+SUM(J13:J26)+SUM(M13:M26)+SUM(J56:J63)+SUM(M56:M63)</f>
        <v>46</v>
      </c>
      <c r="F103" s="72">
        <f>+E103/E$104</f>
        <v>0.09181636726546906</v>
      </c>
      <c r="G103" s="73">
        <f>SUM(J29:J31)+SUM(M29:M31)+SUM(J66:J69)+SUM(M66:M69)</f>
        <v>5</v>
      </c>
      <c r="H103" s="72">
        <f>+G103/G$104</f>
        <v>0.056818181818181816</v>
      </c>
    </row>
    <row r="104" spans="2:8" ht="12.75">
      <c r="B104" s="43" t="s">
        <v>35</v>
      </c>
      <c r="C104" s="15">
        <f>+E104+G104</f>
        <v>589</v>
      </c>
      <c r="D104" s="72">
        <f>+C104/C$104</f>
        <v>1</v>
      </c>
      <c r="E104" s="15">
        <f>SUM(E101:E103)</f>
        <v>501</v>
      </c>
      <c r="F104" s="72">
        <f>+E104/E$104</f>
        <v>1</v>
      </c>
      <c r="G104" s="73">
        <f>SUM(G101:G103)</f>
        <v>88</v>
      </c>
      <c r="H104" s="72">
        <f>+G104/G$104</f>
        <v>1</v>
      </c>
    </row>
  </sheetData>
  <sheetProtection/>
  <mergeCells count="23">
    <mergeCell ref="N10:N12"/>
    <mergeCell ref="F11:F12"/>
    <mergeCell ref="H11:J11"/>
    <mergeCell ref="K11:M11"/>
    <mergeCell ref="A10:A12"/>
    <mergeCell ref="B10:B12"/>
    <mergeCell ref="C10:E10"/>
    <mergeCell ref="G10:M10"/>
    <mergeCell ref="H33:J33"/>
    <mergeCell ref="K33:M33"/>
    <mergeCell ref="B37:E37"/>
    <mergeCell ref="B38:E38"/>
    <mergeCell ref="A53:A55"/>
    <mergeCell ref="B53:B55"/>
    <mergeCell ref="C53:E53"/>
    <mergeCell ref="G53:M53"/>
    <mergeCell ref="B77:E77"/>
    <mergeCell ref="N53:N55"/>
    <mergeCell ref="F54:F55"/>
    <mergeCell ref="H54:J54"/>
    <mergeCell ref="K54:M54"/>
    <mergeCell ref="H71:J71"/>
    <mergeCell ref="K71:M7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9" customFormat="1" ht="15.75">
      <c r="A1" s="89" t="s">
        <v>161</v>
      </c>
    </row>
    <row r="4" spans="2:16" ht="12.75">
      <c r="B4" s="15" t="s">
        <v>0</v>
      </c>
      <c r="E4" s="20" t="s">
        <v>24</v>
      </c>
      <c r="F4" s="20" t="s">
        <v>1</v>
      </c>
      <c r="G4" s="20"/>
      <c r="O4" s="15"/>
      <c r="P4" s="15"/>
    </row>
    <row r="5" spans="2:16" ht="12.75">
      <c r="B5" t="s">
        <v>2</v>
      </c>
      <c r="E5" s="71">
        <f>G5/G8</f>
        <v>0.5521978021978022</v>
      </c>
      <c r="F5" s="20" t="s">
        <v>25</v>
      </c>
      <c r="G5" s="20">
        <f>H31+K31</f>
        <v>201</v>
      </c>
      <c r="O5" s="16"/>
      <c r="P5" s="15"/>
    </row>
    <row r="6" spans="2:16" ht="12.75">
      <c r="B6" t="s">
        <v>48</v>
      </c>
      <c r="E6" s="71">
        <f>G6/G8</f>
        <v>0.3324175824175824</v>
      </c>
      <c r="F6" s="20" t="s">
        <v>26</v>
      </c>
      <c r="G6" s="20">
        <f>I31+L31</f>
        <v>121</v>
      </c>
      <c r="O6" s="16"/>
      <c r="P6" s="15"/>
    </row>
    <row r="7" spans="2:16" ht="12.75">
      <c r="B7" t="s">
        <v>75</v>
      </c>
      <c r="E7" s="71">
        <f>G7/G8</f>
        <v>0.11538461538461539</v>
      </c>
      <c r="F7" s="20" t="s">
        <v>27</v>
      </c>
      <c r="G7" s="20">
        <f>J31+M31</f>
        <v>42</v>
      </c>
      <c r="O7" s="16"/>
      <c r="P7" s="15"/>
    </row>
    <row r="8" spans="2:16" ht="12.75">
      <c r="B8" t="s">
        <v>42</v>
      </c>
      <c r="E8" s="71">
        <f>SUM(E5:E7)</f>
        <v>1</v>
      </c>
      <c r="F8" s="20" t="s">
        <v>4</v>
      </c>
      <c r="G8" s="20">
        <f>SUM(G5:G7)</f>
        <v>364</v>
      </c>
      <c r="O8" s="15"/>
      <c r="P8" s="15"/>
    </row>
    <row r="9" ht="12.75">
      <c r="B9" t="s">
        <v>45</v>
      </c>
    </row>
    <row r="10" spans="1:14" ht="12.75" customHeight="1">
      <c r="A10" s="102" t="s">
        <v>22</v>
      </c>
      <c r="B10" s="102" t="s">
        <v>5</v>
      </c>
      <c r="C10" s="103" t="s">
        <v>6</v>
      </c>
      <c r="D10" s="103"/>
      <c r="E10" s="103"/>
      <c r="F10" s="82" t="s">
        <v>31</v>
      </c>
      <c r="G10" s="103" t="s">
        <v>8</v>
      </c>
      <c r="H10" s="102"/>
      <c r="I10" s="102"/>
      <c r="J10" s="102"/>
      <c r="K10" s="102"/>
      <c r="L10" s="102"/>
      <c r="M10" s="102"/>
      <c r="N10" s="92" t="s">
        <v>9</v>
      </c>
    </row>
    <row r="11" spans="1:14" s="1" customFormat="1" ht="12.75">
      <c r="A11" s="102"/>
      <c r="B11" s="106"/>
      <c r="C11" s="83" t="s">
        <v>10</v>
      </c>
      <c r="D11" s="83" t="s">
        <v>11</v>
      </c>
      <c r="E11" s="84" t="s">
        <v>12</v>
      </c>
      <c r="F11" s="99" t="s">
        <v>30</v>
      </c>
      <c r="G11" s="84" t="s">
        <v>4</v>
      </c>
      <c r="H11" s="97" t="s">
        <v>13</v>
      </c>
      <c r="I11" s="98"/>
      <c r="J11" s="99"/>
      <c r="K11" s="97" t="s">
        <v>14</v>
      </c>
      <c r="L11" s="98"/>
      <c r="M11" s="99"/>
      <c r="N11" s="93"/>
    </row>
    <row r="12" spans="1:14" s="1" customFormat="1" ht="12.75">
      <c r="A12" s="102"/>
      <c r="B12" s="106"/>
      <c r="C12" s="86"/>
      <c r="D12" s="86" t="s">
        <v>15</v>
      </c>
      <c r="E12" s="87" t="s">
        <v>16</v>
      </c>
      <c r="F12" s="99"/>
      <c r="G12" s="87" t="s">
        <v>17</v>
      </c>
      <c r="H12" s="85" t="s">
        <v>18</v>
      </c>
      <c r="I12" s="61" t="s">
        <v>19</v>
      </c>
      <c r="J12" s="61" t="s">
        <v>20</v>
      </c>
      <c r="K12" s="61" t="s">
        <v>18</v>
      </c>
      <c r="L12" s="61" t="s">
        <v>19</v>
      </c>
      <c r="M12" s="61" t="s">
        <v>20</v>
      </c>
      <c r="N12" s="94"/>
    </row>
    <row r="13" spans="1:14" s="32" customFormat="1" ht="12.75">
      <c r="A13" s="50">
        <v>1</v>
      </c>
      <c r="B13" s="48" t="s">
        <v>49</v>
      </c>
      <c r="C13" s="49">
        <v>1</v>
      </c>
      <c r="D13" s="49">
        <v>1</v>
      </c>
      <c r="E13" s="33"/>
      <c r="F13" s="46">
        <v>5</v>
      </c>
      <c r="G13" s="30">
        <v>30</v>
      </c>
      <c r="H13" s="46">
        <v>15</v>
      </c>
      <c r="I13" s="31">
        <v>15</v>
      </c>
      <c r="J13" s="31">
        <v>0</v>
      </c>
      <c r="K13" s="31">
        <v>0</v>
      </c>
      <c r="L13" s="31">
        <v>0</v>
      </c>
      <c r="M13" s="31">
        <v>0</v>
      </c>
      <c r="N13" s="29"/>
    </row>
    <row r="14" spans="1:14" s="32" customFormat="1" ht="12.75">
      <c r="A14" s="50">
        <v>2</v>
      </c>
      <c r="B14" s="48" t="s">
        <v>120</v>
      </c>
      <c r="C14" s="49"/>
      <c r="D14" s="49">
        <v>1</v>
      </c>
      <c r="E14" s="33"/>
      <c r="F14" s="46">
        <v>5</v>
      </c>
      <c r="G14" s="30">
        <v>30</v>
      </c>
      <c r="H14" s="46">
        <v>30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29"/>
    </row>
    <row r="15" spans="1:14" s="32" customFormat="1" ht="12.75">
      <c r="A15" s="50">
        <v>3</v>
      </c>
      <c r="B15" s="48" t="s">
        <v>50</v>
      </c>
      <c r="C15" s="49"/>
      <c r="D15" s="49">
        <v>1</v>
      </c>
      <c r="E15" s="33"/>
      <c r="F15" s="46">
        <v>4</v>
      </c>
      <c r="G15" s="30">
        <v>18</v>
      </c>
      <c r="H15" s="46">
        <v>6</v>
      </c>
      <c r="I15" s="31">
        <v>6</v>
      </c>
      <c r="J15" s="31">
        <v>6</v>
      </c>
      <c r="K15" s="31">
        <v>0</v>
      </c>
      <c r="L15" s="31">
        <v>0</v>
      </c>
      <c r="M15" s="31">
        <v>0</v>
      </c>
      <c r="N15" s="29"/>
    </row>
    <row r="16" spans="1:14" s="32" customFormat="1" ht="12.75">
      <c r="A16" s="51">
        <v>4</v>
      </c>
      <c r="B16" s="29" t="s">
        <v>51</v>
      </c>
      <c r="C16" s="30"/>
      <c r="D16" s="30">
        <v>2</v>
      </c>
      <c r="E16" s="30"/>
      <c r="F16" s="31">
        <v>5</v>
      </c>
      <c r="G16" s="30">
        <v>30</v>
      </c>
      <c r="H16" s="31">
        <v>0</v>
      </c>
      <c r="I16" s="31">
        <v>0</v>
      </c>
      <c r="J16" s="31">
        <v>0</v>
      </c>
      <c r="K16" s="31">
        <v>30</v>
      </c>
      <c r="L16" s="31">
        <v>0</v>
      </c>
      <c r="M16" s="31">
        <v>0</v>
      </c>
      <c r="N16" s="29"/>
    </row>
    <row r="17" spans="1:14" s="23" customFormat="1" ht="12.75">
      <c r="A17" s="51">
        <v>5</v>
      </c>
      <c r="B17" s="29" t="s">
        <v>52</v>
      </c>
      <c r="C17" s="31">
        <v>2</v>
      </c>
      <c r="D17" s="30">
        <v>2</v>
      </c>
      <c r="E17" s="31"/>
      <c r="F17" s="31">
        <v>3</v>
      </c>
      <c r="G17" s="31">
        <v>16</v>
      </c>
      <c r="H17" s="31">
        <v>0</v>
      </c>
      <c r="I17" s="31">
        <v>0</v>
      </c>
      <c r="J17" s="31">
        <v>0</v>
      </c>
      <c r="K17" s="31">
        <v>6</v>
      </c>
      <c r="L17" s="31">
        <v>2</v>
      </c>
      <c r="M17" s="31">
        <v>8</v>
      </c>
      <c r="N17" s="21"/>
    </row>
    <row r="18" spans="1:14" s="23" customFormat="1" ht="12.75">
      <c r="A18" s="51">
        <v>6</v>
      </c>
      <c r="B18" s="29" t="s">
        <v>53</v>
      </c>
      <c r="C18" s="31">
        <v>2</v>
      </c>
      <c r="D18" s="30">
        <v>2</v>
      </c>
      <c r="E18" s="31"/>
      <c r="F18" s="31">
        <v>7</v>
      </c>
      <c r="G18" s="31">
        <v>30</v>
      </c>
      <c r="H18" s="31">
        <v>0</v>
      </c>
      <c r="I18" s="31">
        <v>0</v>
      </c>
      <c r="J18" s="31">
        <v>0</v>
      </c>
      <c r="K18" s="31">
        <v>10</v>
      </c>
      <c r="L18" s="31">
        <v>10</v>
      </c>
      <c r="M18" s="31">
        <v>10</v>
      </c>
      <c r="N18" s="21"/>
    </row>
    <row r="19" spans="1:14" s="35" customFormat="1" ht="12.75">
      <c r="A19" s="52">
        <v>7</v>
      </c>
      <c r="B19" s="21" t="s">
        <v>55</v>
      </c>
      <c r="C19" s="22">
        <v>2</v>
      </c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34"/>
    </row>
    <row r="20" spans="1:14" s="35" customFormat="1" ht="12.75">
      <c r="A20" s="21">
        <v>8</v>
      </c>
      <c r="B20" s="21" t="s">
        <v>56</v>
      </c>
      <c r="C20" s="22"/>
      <c r="D20" s="39">
        <v>2</v>
      </c>
      <c r="E20" s="22"/>
      <c r="F20" s="22">
        <v>5</v>
      </c>
      <c r="G20" s="22">
        <v>30</v>
      </c>
      <c r="H20" s="22">
        <v>0</v>
      </c>
      <c r="I20" s="22">
        <v>0</v>
      </c>
      <c r="J20" s="22">
        <v>0</v>
      </c>
      <c r="K20" s="22">
        <v>15</v>
      </c>
      <c r="L20" s="22">
        <v>15</v>
      </c>
      <c r="M20" s="22">
        <v>0</v>
      </c>
      <c r="N20" s="34"/>
    </row>
    <row r="21" spans="1:14" s="35" customFormat="1" ht="12.75">
      <c r="A21" s="21">
        <v>9</v>
      </c>
      <c r="B21" s="21" t="s">
        <v>54</v>
      </c>
      <c r="C21" s="22">
        <v>1</v>
      </c>
      <c r="D21" s="22"/>
      <c r="E21" s="22"/>
      <c r="F21" s="22">
        <v>4</v>
      </c>
      <c r="G21" s="22">
        <v>30</v>
      </c>
      <c r="H21" s="22">
        <v>30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34"/>
    </row>
    <row r="22" spans="1:14" s="35" customFormat="1" ht="12.75">
      <c r="A22" s="26">
        <v>10</v>
      </c>
      <c r="B22" s="3" t="s">
        <v>57</v>
      </c>
      <c r="C22" s="17"/>
      <c r="D22" s="4">
        <v>1</v>
      </c>
      <c r="E22" s="17"/>
      <c r="F22" s="17">
        <v>2</v>
      </c>
      <c r="G22" s="17">
        <v>18</v>
      </c>
      <c r="H22" s="17">
        <v>10</v>
      </c>
      <c r="I22" s="17">
        <v>2</v>
      </c>
      <c r="J22" s="17">
        <v>6</v>
      </c>
      <c r="K22" s="17">
        <v>0</v>
      </c>
      <c r="L22" s="17">
        <v>0</v>
      </c>
      <c r="M22" s="17">
        <v>0</v>
      </c>
      <c r="N22" s="34"/>
    </row>
    <row r="23" spans="1:14" s="37" customFormat="1" ht="12.75">
      <c r="A23" s="26">
        <v>11</v>
      </c>
      <c r="B23" s="3" t="s">
        <v>58</v>
      </c>
      <c r="C23" s="17"/>
      <c r="D23" s="38"/>
      <c r="E23" s="2" t="s">
        <v>126</v>
      </c>
      <c r="F23" s="17">
        <v>0</v>
      </c>
      <c r="G23" s="17">
        <v>30</v>
      </c>
      <c r="H23" s="17">
        <v>0</v>
      </c>
      <c r="I23" s="17">
        <v>15</v>
      </c>
      <c r="J23" s="17">
        <v>0</v>
      </c>
      <c r="K23" s="17">
        <v>0</v>
      </c>
      <c r="L23" s="17">
        <v>15</v>
      </c>
      <c r="M23" s="17">
        <v>0</v>
      </c>
      <c r="N23" s="34"/>
    </row>
    <row r="24" spans="1:14" s="28" customFormat="1" ht="12.75">
      <c r="A24" s="26">
        <v>12</v>
      </c>
      <c r="B24" s="3" t="s">
        <v>59</v>
      </c>
      <c r="C24" s="17">
        <v>1</v>
      </c>
      <c r="D24" s="4">
        <v>1</v>
      </c>
      <c r="E24" s="17"/>
      <c r="F24" s="17">
        <v>2</v>
      </c>
      <c r="G24" s="17">
        <v>14</v>
      </c>
      <c r="H24" s="17">
        <v>6</v>
      </c>
      <c r="I24" s="17">
        <v>8</v>
      </c>
      <c r="J24" s="17">
        <v>0</v>
      </c>
      <c r="K24" s="17">
        <v>0</v>
      </c>
      <c r="L24" s="17">
        <v>0</v>
      </c>
      <c r="M24" s="17">
        <v>0</v>
      </c>
      <c r="N24" s="26"/>
    </row>
    <row r="25" spans="1:14" s="1" customFormat="1" ht="12.75">
      <c r="A25" s="26">
        <v>13</v>
      </c>
      <c r="B25" s="3" t="s">
        <v>60</v>
      </c>
      <c r="C25" s="17"/>
      <c r="D25" s="17">
        <v>1</v>
      </c>
      <c r="E25" s="17"/>
      <c r="F25" s="17">
        <v>2</v>
      </c>
      <c r="G25" s="17">
        <v>16</v>
      </c>
      <c r="H25" s="27">
        <v>6</v>
      </c>
      <c r="I25" s="27">
        <v>2</v>
      </c>
      <c r="J25" s="27">
        <v>8</v>
      </c>
      <c r="K25" s="27">
        <v>0</v>
      </c>
      <c r="L25" s="27">
        <v>0</v>
      </c>
      <c r="M25" s="27">
        <v>0</v>
      </c>
      <c r="N25" s="3"/>
    </row>
    <row r="26" spans="1:14" s="1" customFormat="1" ht="12.75">
      <c r="A26" s="26">
        <v>14</v>
      </c>
      <c r="B26" s="3" t="s">
        <v>61</v>
      </c>
      <c r="C26" s="38"/>
      <c r="D26" s="4">
        <v>2</v>
      </c>
      <c r="E26" s="38"/>
      <c r="F26" s="17">
        <v>1</v>
      </c>
      <c r="G26" s="38">
        <v>9</v>
      </c>
      <c r="H26" s="17">
        <v>0</v>
      </c>
      <c r="I26" s="17">
        <v>0</v>
      </c>
      <c r="J26" s="17">
        <v>0</v>
      </c>
      <c r="K26" s="17">
        <v>4</v>
      </c>
      <c r="L26" s="17">
        <v>5</v>
      </c>
      <c r="M26" s="17">
        <v>0</v>
      </c>
      <c r="N26" s="3"/>
    </row>
    <row r="27" spans="1:14" s="1" customFormat="1" ht="12.75">
      <c r="A27" s="26"/>
      <c r="B27" s="44"/>
      <c r="C27" s="38"/>
      <c r="D27" s="4"/>
      <c r="E27" s="38"/>
      <c r="F27" s="17"/>
      <c r="G27" s="38"/>
      <c r="H27" s="17"/>
      <c r="I27" s="17"/>
      <c r="J27" s="17"/>
      <c r="K27" s="17"/>
      <c r="L27" s="17"/>
      <c r="M27" s="17"/>
      <c r="N27" s="3"/>
    </row>
    <row r="28" spans="1:14" s="1" customFormat="1" ht="12.75">
      <c r="A28" s="3"/>
      <c r="B28" s="42" t="s">
        <v>36</v>
      </c>
      <c r="C28" s="2"/>
      <c r="D28" s="2"/>
      <c r="E28" s="2"/>
      <c r="F28" s="2"/>
      <c r="G28" s="2"/>
      <c r="H28" s="5"/>
      <c r="I28" s="5"/>
      <c r="J28" s="5"/>
      <c r="K28" s="5"/>
      <c r="L28" s="5"/>
      <c r="M28" s="5"/>
      <c r="N28" s="3"/>
    </row>
    <row r="29" spans="1:14" s="1" customFormat="1" ht="12.75">
      <c r="A29" s="3">
        <v>11</v>
      </c>
      <c r="B29" s="3" t="s">
        <v>65</v>
      </c>
      <c r="C29" s="2">
        <v>1</v>
      </c>
      <c r="D29" s="2">
        <v>1</v>
      </c>
      <c r="E29" s="2"/>
      <c r="F29" s="2">
        <v>5</v>
      </c>
      <c r="G29" s="2">
        <v>15</v>
      </c>
      <c r="H29" s="5">
        <v>8</v>
      </c>
      <c r="I29" s="5">
        <v>7</v>
      </c>
      <c r="J29" s="5">
        <v>0</v>
      </c>
      <c r="K29" s="5">
        <v>0</v>
      </c>
      <c r="L29" s="5">
        <v>0</v>
      </c>
      <c r="M29" s="5">
        <v>0</v>
      </c>
      <c r="N29" s="3"/>
    </row>
    <row r="30" spans="1:14" s="1" customFormat="1" ht="12.75">
      <c r="A30" s="3">
        <v>12</v>
      </c>
      <c r="B30" s="3" t="s">
        <v>66</v>
      </c>
      <c r="C30" s="2">
        <v>2</v>
      </c>
      <c r="D30" s="2">
        <v>2</v>
      </c>
      <c r="E30" s="2"/>
      <c r="F30" s="2">
        <v>5</v>
      </c>
      <c r="G30" s="2">
        <v>18</v>
      </c>
      <c r="H30" s="5">
        <v>0</v>
      </c>
      <c r="I30" s="5">
        <v>0</v>
      </c>
      <c r="J30" s="5">
        <v>0</v>
      </c>
      <c r="K30" s="5">
        <v>10</v>
      </c>
      <c r="L30" s="5">
        <v>4</v>
      </c>
      <c r="M30" s="5">
        <v>4</v>
      </c>
      <c r="N30" s="3"/>
    </row>
    <row r="31" spans="1:14" s="13" customFormat="1" ht="12.75">
      <c r="A31" s="11"/>
      <c r="B31" s="11" t="s">
        <v>21</v>
      </c>
      <c r="C31" s="12">
        <f>COUNT(C13:C30)</f>
        <v>8</v>
      </c>
      <c r="D31" s="12"/>
      <c r="E31" s="11"/>
      <c r="F31" s="12">
        <f aca="true" t="shared" si="0" ref="F31:M31">SUM(F13:F30)</f>
        <v>60</v>
      </c>
      <c r="G31" s="12">
        <f t="shared" si="0"/>
        <v>364</v>
      </c>
      <c r="H31" s="12">
        <f t="shared" si="0"/>
        <v>111</v>
      </c>
      <c r="I31" s="12">
        <f t="shared" si="0"/>
        <v>55</v>
      </c>
      <c r="J31" s="12">
        <f t="shared" si="0"/>
        <v>20</v>
      </c>
      <c r="K31" s="12">
        <f t="shared" si="0"/>
        <v>90</v>
      </c>
      <c r="L31" s="12">
        <f t="shared" si="0"/>
        <v>66</v>
      </c>
      <c r="M31" s="12">
        <f t="shared" si="0"/>
        <v>22</v>
      </c>
      <c r="N31" s="11"/>
    </row>
    <row r="32" spans="1:14" s="1" customFormat="1" ht="12.75">
      <c r="A32" s="28"/>
      <c r="B32" s="18" t="s">
        <v>32</v>
      </c>
      <c r="C32" s="19"/>
      <c r="D32" s="19"/>
      <c r="E32" s="19"/>
      <c r="F32" s="13"/>
      <c r="G32" s="101">
        <f>SUM(H31:J31)</f>
        <v>186</v>
      </c>
      <c r="H32" s="101"/>
      <c r="I32" s="101"/>
      <c r="J32" s="101">
        <f>SUM(K31:M31)</f>
        <v>178</v>
      </c>
      <c r="K32" s="101"/>
      <c r="L32" s="101"/>
      <c r="M32" s="10"/>
      <c r="N32" s="9"/>
    </row>
    <row r="33" spans="1:14" s="1" customFormat="1" ht="12.75">
      <c r="A33" s="28"/>
      <c r="B33" s="76" t="s">
        <v>30</v>
      </c>
      <c r="C33" s="19"/>
      <c r="D33" s="19"/>
      <c r="E33" s="19"/>
      <c r="F33" s="76">
        <f>SUM(F13:F30)</f>
        <v>60</v>
      </c>
      <c r="G33" s="77" t="s">
        <v>156</v>
      </c>
      <c r="H33" s="77" t="s">
        <v>157</v>
      </c>
      <c r="I33" s="45"/>
      <c r="J33" s="45"/>
      <c r="K33" s="45"/>
      <c r="L33" s="45"/>
      <c r="M33" s="10"/>
      <c r="N33" s="9"/>
    </row>
    <row r="34" spans="1:14" s="1" customFormat="1" ht="12.75">
      <c r="A34" s="28"/>
      <c r="B34" s="78" t="s">
        <v>37</v>
      </c>
      <c r="C34" s="19"/>
      <c r="D34" s="19"/>
      <c r="E34" s="19"/>
      <c r="F34" s="79">
        <f>SUM(F13:F26)</f>
        <v>50</v>
      </c>
      <c r="G34" s="77">
        <f>+SUM(F13:F15)+SUM(F21:F25)</f>
        <v>24</v>
      </c>
      <c r="H34" s="77">
        <f>F34-G34</f>
        <v>26</v>
      </c>
      <c r="I34" s="45"/>
      <c r="J34" s="45"/>
      <c r="K34" s="45"/>
      <c r="L34" s="45"/>
      <c r="M34" s="10"/>
      <c r="N34" s="9"/>
    </row>
    <row r="35" spans="1:14" s="1" customFormat="1" ht="12.75">
      <c r="A35" s="28"/>
      <c r="B35" s="78" t="s">
        <v>155</v>
      </c>
      <c r="C35" s="19"/>
      <c r="D35" s="19"/>
      <c r="E35" s="19"/>
      <c r="F35" s="79">
        <f>SUM(F29:F30)</f>
        <v>10</v>
      </c>
      <c r="G35" s="77">
        <f>+F29</f>
        <v>5</v>
      </c>
      <c r="H35" s="77">
        <f>F35-G35</f>
        <v>5</v>
      </c>
      <c r="I35" s="45"/>
      <c r="J35" s="45"/>
      <c r="K35" s="45"/>
      <c r="L35" s="45"/>
      <c r="M35" s="10"/>
      <c r="N35" s="9"/>
    </row>
    <row r="36" spans="1:14" s="1" customFormat="1" ht="12.75">
      <c r="A36" s="28"/>
      <c r="B36" s="18"/>
      <c r="C36" s="19"/>
      <c r="D36" s="19"/>
      <c r="E36" s="19"/>
      <c r="F36" s="13"/>
      <c r="G36" s="43">
        <f>SUM(G34:G35)</f>
        <v>29</v>
      </c>
      <c r="H36" s="43">
        <f>SUM(H34:H35)</f>
        <v>31</v>
      </c>
      <c r="I36" s="45"/>
      <c r="J36" s="45"/>
      <c r="K36" s="45"/>
      <c r="L36" s="45"/>
      <c r="M36" s="10"/>
      <c r="N36" s="9"/>
    </row>
    <row r="38" spans="2:5" ht="12.75">
      <c r="B38" s="90" t="s">
        <v>43</v>
      </c>
      <c r="C38" s="91"/>
      <c r="D38" s="91"/>
      <c r="E38" s="91"/>
    </row>
    <row r="39" spans="2:13" s="36" customFormat="1" ht="12.75">
      <c r="B39" s="36" t="s">
        <v>33</v>
      </c>
      <c r="F39" s="36">
        <f>SUM(F13:F18)</f>
        <v>29</v>
      </c>
      <c r="G39" s="36">
        <f>SUM(G13:G18)</f>
        <v>154</v>
      </c>
      <c r="H39" s="36">
        <f aca="true" t="shared" si="1" ref="H39:M39">SUM(H13:H18)</f>
        <v>51</v>
      </c>
      <c r="I39" s="36">
        <f t="shared" si="1"/>
        <v>21</v>
      </c>
      <c r="J39" s="36">
        <f t="shared" si="1"/>
        <v>6</v>
      </c>
      <c r="K39" s="36">
        <f t="shared" si="1"/>
        <v>46</v>
      </c>
      <c r="L39" s="36">
        <f t="shared" si="1"/>
        <v>12</v>
      </c>
      <c r="M39" s="36">
        <f t="shared" si="1"/>
        <v>18</v>
      </c>
    </row>
    <row r="40" spans="2:13" s="24" customFormat="1" ht="12.75">
      <c r="B40" s="24" t="s">
        <v>34</v>
      </c>
      <c r="F40" s="88">
        <f>SUM(F19:F21)</f>
        <v>14</v>
      </c>
      <c r="G40" s="24">
        <f>SUM(G19:G21)</f>
        <v>90</v>
      </c>
      <c r="H40" s="24">
        <f aca="true" t="shared" si="2" ref="H40:M40">SUM(H19:H21)</f>
        <v>30</v>
      </c>
      <c r="I40" s="24">
        <f t="shared" si="2"/>
        <v>0</v>
      </c>
      <c r="J40" s="24">
        <f t="shared" si="2"/>
        <v>0</v>
      </c>
      <c r="K40" s="24">
        <f t="shared" si="2"/>
        <v>30</v>
      </c>
      <c r="L40" s="24">
        <f t="shared" si="2"/>
        <v>30</v>
      </c>
      <c r="M40" s="24">
        <f t="shared" si="2"/>
        <v>0</v>
      </c>
    </row>
    <row r="41" spans="2:13" ht="12.75">
      <c r="B41" s="41" t="s">
        <v>35</v>
      </c>
      <c r="F41">
        <f>SUM(F39:F40)</f>
        <v>43</v>
      </c>
      <c r="G41">
        <f aca="true" t="shared" si="3" ref="G41:M41">SUM(G39:G40)</f>
        <v>244</v>
      </c>
      <c r="H41">
        <f t="shared" si="3"/>
        <v>81</v>
      </c>
      <c r="I41">
        <f t="shared" si="3"/>
        <v>21</v>
      </c>
      <c r="J41">
        <f t="shared" si="3"/>
        <v>6</v>
      </c>
      <c r="K41">
        <f t="shared" si="3"/>
        <v>76</v>
      </c>
      <c r="L41">
        <f t="shared" si="3"/>
        <v>42</v>
      </c>
      <c r="M41">
        <f t="shared" si="3"/>
        <v>18</v>
      </c>
    </row>
    <row r="47" spans="2:13" ht="12.75">
      <c r="B47" s="15" t="s">
        <v>0</v>
      </c>
      <c r="D47" s="15"/>
      <c r="E47" s="20" t="s">
        <v>24</v>
      </c>
      <c r="F47" s="20" t="s">
        <v>1</v>
      </c>
      <c r="G47" s="20"/>
      <c r="H47" s="15"/>
      <c r="I47" s="15"/>
      <c r="J47" s="15"/>
      <c r="K47" s="15"/>
      <c r="L47" s="15"/>
      <c r="M47" s="15"/>
    </row>
    <row r="48" spans="2:13" ht="12.75">
      <c r="B48" t="s">
        <v>2</v>
      </c>
      <c r="D48" s="16"/>
      <c r="E48" s="71">
        <f>G48/G51</f>
        <v>0.5066666666666667</v>
      </c>
      <c r="F48" s="20" t="s">
        <v>25</v>
      </c>
      <c r="G48" s="20">
        <f>H71+K71</f>
        <v>114</v>
      </c>
      <c r="H48" s="15"/>
      <c r="I48" s="15"/>
      <c r="J48" s="15"/>
      <c r="K48" s="15"/>
      <c r="L48" s="15"/>
      <c r="M48" s="15"/>
    </row>
    <row r="49" spans="2:13" ht="12.75">
      <c r="B49" t="s">
        <v>48</v>
      </c>
      <c r="D49" s="16"/>
      <c r="E49" s="71">
        <f>G49/G51</f>
        <v>0.4577777777777778</v>
      </c>
      <c r="F49" s="20" t="s">
        <v>26</v>
      </c>
      <c r="G49" s="20">
        <f>I71+L71</f>
        <v>103</v>
      </c>
      <c r="H49" s="15"/>
      <c r="I49" s="15"/>
      <c r="J49" s="15"/>
      <c r="K49" s="15"/>
      <c r="L49" s="15"/>
      <c r="M49" s="15"/>
    </row>
    <row r="50" spans="2:13" ht="12.75">
      <c r="B50" t="s">
        <v>82</v>
      </c>
      <c r="D50" s="16"/>
      <c r="E50" s="71">
        <f>G50/G51</f>
        <v>0.035555555555555556</v>
      </c>
      <c r="F50" s="20" t="s">
        <v>27</v>
      </c>
      <c r="G50" s="20">
        <f>J71+M71</f>
        <v>8</v>
      </c>
      <c r="H50" s="15"/>
      <c r="I50" s="15"/>
      <c r="J50" s="15"/>
      <c r="K50" s="15"/>
      <c r="L50" s="15"/>
      <c r="M50" s="15"/>
    </row>
    <row r="51" spans="2:13" ht="12.75">
      <c r="B51" t="s">
        <v>42</v>
      </c>
      <c r="D51" s="15"/>
      <c r="E51" s="71">
        <f>SUM(E48:E50)</f>
        <v>1</v>
      </c>
      <c r="F51" s="20" t="s">
        <v>4</v>
      </c>
      <c r="G51" s="20">
        <f>SUM(G48:G50)</f>
        <v>225</v>
      </c>
      <c r="H51" s="15"/>
      <c r="I51" s="15"/>
      <c r="J51" s="15"/>
      <c r="K51" s="15"/>
      <c r="L51" s="15"/>
      <c r="M51" s="15"/>
    </row>
    <row r="52" ht="12.75">
      <c r="B52" t="s">
        <v>45</v>
      </c>
    </row>
    <row r="53" spans="1:14" ht="25.5">
      <c r="A53" s="102" t="s">
        <v>22</v>
      </c>
      <c r="B53" s="103" t="s">
        <v>5</v>
      </c>
      <c r="C53" s="106" t="s">
        <v>6</v>
      </c>
      <c r="D53" s="107"/>
      <c r="E53" s="108"/>
      <c r="F53" s="82" t="s">
        <v>7</v>
      </c>
      <c r="G53" s="106" t="s">
        <v>8</v>
      </c>
      <c r="H53" s="107"/>
      <c r="I53" s="107"/>
      <c r="J53" s="107"/>
      <c r="K53" s="107"/>
      <c r="L53" s="107"/>
      <c r="M53" s="108"/>
      <c r="N53" s="92" t="s">
        <v>9</v>
      </c>
    </row>
    <row r="54" spans="1:14" ht="12.75">
      <c r="A54" s="102"/>
      <c r="B54" s="104"/>
      <c r="C54" s="83" t="s">
        <v>10</v>
      </c>
      <c r="D54" s="83" t="s">
        <v>11</v>
      </c>
      <c r="E54" s="84" t="s">
        <v>12</v>
      </c>
      <c r="F54" s="95" t="s">
        <v>30</v>
      </c>
      <c r="G54" s="84" t="s">
        <v>4</v>
      </c>
      <c r="H54" s="97" t="s">
        <v>129</v>
      </c>
      <c r="I54" s="98"/>
      <c r="J54" s="99"/>
      <c r="K54" s="97" t="s">
        <v>130</v>
      </c>
      <c r="L54" s="98"/>
      <c r="M54" s="99"/>
      <c r="N54" s="93"/>
    </row>
    <row r="55" spans="1:14" ht="12.75">
      <c r="A55" s="102"/>
      <c r="B55" s="105"/>
      <c r="C55" s="86"/>
      <c r="D55" s="86" t="s">
        <v>15</v>
      </c>
      <c r="E55" s="87" t="s">
        <v>16</v>
      </c>
      <c r="F55" s="96"/>
      <c r="G55" s="87" t="s">
        <v>17</v>
      </c>
      <c r="H55" s="85" t="s">
        <v>18</v>
      </c>
      <c r="I55" s="61" t="s">
        <v>19</v>
      </c>
      <c r="J55" s="61" t="s">
        <v>20</v>
      </c>
      <c r="K55" s="61" t="s">
        <v>18</v>
      </c>
      <c r="L55" s="61" t="s">
        <v>19</v>
      </c>
      <c r="M55" s="61" t="s">
        <v>20</v>
      </c>
      <c r="N55" s="94"/>
    </row>
    <row r="56" spans="1:14" ht="12.75">
      <c r="A56" s="29">
        <v>1</v>
      </c>
      <c r="B56" s="29" t="s">
        <v>83</v>
      </c>
      <c r="C56" s="30">
        <v>3</v>
      </c>
      <c r="D56" s="30">
        <v>3</v>
      </c>
      <c r="E56" s="30"/>
      <c r="F56" s="31">
        <v>6</v>
      </c>
      <c r="G56" s="30">
        <v>30</v>
      </c>
      <c r="H56" s="31">
        <v>15</v>
      </c>
      <c r="I56" s="31">
        <v>15</v>
      </c>
      <c r="J56" s="31">
        <v>0</v>
      </c>
      <c r="K56" s="31">
        <v>0</v>
      </c>
      <c r="L56" s="31">
        <v>0</v>
      </c>
      <c r="M56" s="31">
        <v>0</v>
      </c>
      <c r="N56" s="29"/>
    </row>
    <row r="57" spans="1:14" ht="12.75">
      <c r="A57" s="21">
        <v>2</v>
      </c>
      <c r="B57" s="40" t="s">
        <v>84</v>
      </c>
      <c r="C57" s="39">
        <v>4</v>
      </c>
      <c r="D57" s="39">
        <v>4</v>
      </c>
      <c r="E57" s="39"/>
      <c r="F57" s="22">
        <v>6</v>
      </c>
      <c r="G57" s="39">
        <v>30</v>
      </c>
      <c r="H57" s="22">
        <v>0</v>
      </c>
      <c r="I57" s="22">
        <v>0</v>
      </c>
      <c r="J57" s="22">
        <v>0</v>
      </c>
      <c r="K57" s="22">
        <v>15</v>
      </c>
      <c r="L57" s="22">
        <v>15</v>
      </c>
      <c r="M57" s="22">
        <v>0</v>
      </c>
      <c r="N57" s="21"/>
    </row>
    <row r="58" spans="1:14" ht="12.75">
      <c r="A58" s="26">
        <v>3</v>
      </c>
      <c r="B58" s="3" t="s">
        <v>58</v>
      </c>
      <c r="C58" s="4"/>
      <c r="D58" s="4"/>
      <c r="E58" s="4" t="s">
        <v>127</v>
      </c>
      <c r="F58" s="2">
        <v>20</v>
      </c>
      <c r="G58" s="4">
        <v>30</v>
      </c>
      <c r="H58" s="2">
        <v>0</v>
      </c>
      <c r="I58" s="2">
        <v>15</v>
      </c>
      <c r="J58" s="2">
        <v>0</v>
      </c>
      <c r="K58" s="2">
        <v>0</v>
      </c>
      <c r="L58" s="2">
        <v>15</v>
      </c>
      <c r="M58" s="2">
        <v>0</v>
      </c>
      <c r="N58" s="3" t="s">
        <v>158</v>
      </c>
    </row>
    <row r="59" spans="1:14" ht="12.75">
      <c r="A59" s="26">
        <v>4</v>
      </c>
      <c r="B59" s="3" t="s">
        <v>85</v>
      </c>
      <c r="C59" s="2"/>
      <c r="D59" s="4">
        <v>3</v>
      </c>
      <c r="E59" s="2"/>
      <c r="F59" s="2">
        <v>3</v>
      </c>
      <c r="G59" s="2">
        <v>10</v>
      </c>
      <c r="H59" s="2">
        <v>0</v>
      </c>
      <c r="I59" s="2">
        <v>10</v>
      </c>
      <c r="J59" s="2">
        <v>0</v>
      </c>
      <c r="K59" s="2">
        <v>0</v>
      </c>
      <c r="L59" s="2">
        <v>0</v>
      </c>
      <c r="M59" s="2">
        <v>0</v>
      </c>
      <c r="N59" s="26"/>
    </row>
    <row r="60" spans="1:14" ht="12.75">
      <c r="A60" s="26">
        <v>5</v>
      </c>
      <c r="B60" s="3" t="s">
        <v>29</v>
      </c>
      <c r="C60" s="2"/>
      <c r="D60" s="2">
        <v>3.4</v>
      </c>
      <c r="E60" s="2"/>
      <c r="F60" s="2">
        <v>2</v>
      </c>
      <c r="G60" s="2">
        <v>20</v>
      </c>
      <c r="H60" s="5">
        <v>10</v>
      </c>
      <c r="I60" s="5">
        <v>0</v>
      </c>
      <c r="J60" s="5">
        <v>0</v>
      </c>
      <c r="K60" s="5">
        <v>10</v>
      </c>
      <c r="L60" s="5">
        <v>0</v>
      </c>
      <c r="M60" s="5">
        <v>0</v>
      </c>
      <c r="N60" s="26" t="s">
        <v>159</v>
      </c>
    </row>
    <row r="61" spans="1:14" ht="12.75">
      <c r="A61" s="26">
        <v>6</v>
      </c>
      <c r="B61" s="3" t="s">
        <v>86</v>
      </c>
      <c r="C61" s="2"/>
      <c r="D61" s="4">
        <v>3</v>
      </c>
      <c r="E61" s="2"/>
      <c r="F61" s="2">
        <v>4</v>
      </c>
      <c r="G61" s="2">
        <v>18</v>
      </c>
      <c r="H61" s="2">
        <v>10</v>
      </c>
      <c r="I61" s="2">
        <v>8</v>
      </c>
      <c r="J61" s="2">
        <v>0</v>
      </c>
      <c r="K61" s="2">
        <v>0</v>
      </c>
      <c r="L61" s="2">
        <v>0</v>
      </c>
      <c r="M61" s="2">
        <v>0</v>
      </c>
      <c r="N61" s="26"/>
    </row>
    <row r="62" spans="1:14" ht="12.75">
      <c r="A62" s="26">
        <v>7</v>
      </c>
      <c r="B62" s="6" t="s">
        <v>87</v>
      </c>
      <c r="C62" s="7"/>
      <c r="D62" s="8">
        <v>3</v>
      </c>
      <c r="E62" s="7"/>
      <c r="F62" s="2">
        <v>4</v>
      </c>
      <c r="G62" s="2">
        <v>16</v>
      </c>
      <c r="H62" s="2">
        <v>6</v>
      </c>
      <c r="I62" s="2">
        <v>2</v>
      </c>
      <c r="J62" s="2">
        <v>8</v>
      </c>
      <c r="K62" s="2">
        <v>0</v>
      </c>
      <c r="L62" s="2">
        <v>0</v>
      </c>
      <c r="M62" s="2">
        <v>0</v>
      </c>
      <c r="N62" s="26"/>
    </row>
    <row r="63" spans="1:14" ht="12.75">
      <c r="A63" s="26">
        <v>8</v>
      </c>
      <c r="B63" s="6" t="s">
        <v>88</v>
      </c>
      <c r="C63" s="7">
        <v>4</v>
      </c>
      <c r="D63" s="8">
        <v>4</v>
      </c>
      <c r="E63" s="7"/>
      <c r="F63" s="7">
        <v>5</v>
      </c>
      <c r="G63" s="7">
        <v>16</v>
      </c>
      <c r="H63" s="5">
        <v>0</v>
      </c>
      <c r="I63" s="5">
        <v>0</v>
      </c>
      <c r="J63" s="5">
        <v>0</v>
      </c>
      <c r="K63" s="5">
        <v>6</v>
      </c>
      <c r="L63" s="5">
        <v>10</v>
      </c>
      <c r="M63" s="5">
        <v>0</v>
      </c>
      <c r="N63" s="26"/>
    </row>
    <row r="64" spans="1:14" ht="12.75">
      <c r="A64" s="26"/>
      <c r="B64" s="2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6"/>
    </row>
    <row r="65" spans="1:14" ht="12.75">
      <c r="A65" s="3"/>
      <c r="B65" s="42" t="s">
        <v>36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</row>
    <row r="66" spans="1:14" ht="12.75">
      <c r="A66" s="3">
        <v>9</v>
      </c>
      <c r="B66" s="3" t="s">
        <v>93</v>
      </c>
      <c r="C66" s="2"/>
      <c r="D66" s="4">
        <v>3</v>
      </c>
      <c r="E66" s="2"/>
      <c r="F66" s="2">
        <v>2</v>
      </c>
      <c r="G66" s="2">
        <v>9</v>
      </c>
      <c r="H66" s="2">
        <v>9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3"/>
    </row>
    <row r="67" spans="1:14" ht="12.75">
      <c r="A67" s="3">
        <v>10</v>
      </c>
      <c r="B67" s="3" t="s">
        <v>94</v>
      </c>
      <c r="C67" s="2"/>
      <c r="D67" s="4">
        <v>3</v>
      </c>
      <c r="E67" s="2"/>
      <c r="F67" s="2">
        <v>2</v>
      </c>
      <c r="G67" s="2">
        <v>10</v>
      </c>
      <c r="H67" s="2">
        <v>5</v>
      </c>
      <c r="I67" s="2">
        <v>5</v>
      </c>
      <c r="J67" s="2">
        <v>0</v>
      </c>
      <c r="K67" s="2">
        <v>0</v>
      </c>
      <c r="L67" s="2">
        <v>0</v>
      </c>
      <c r="M67" s="2">
        <v>0</v>
      </c>
      <c r="N67" s="3"/>
    </row>
    <row r="68" spans="1:14" ht="12.75">
      <c r="A68" s="3">
        <v>11</v>
      </c>
      <c r="B68" s="3" t="s">
        <v>95</v>
      </c>
      <c r="C68" s="2">
        <v>3</v>
      </c>
      <c r="D68" s="2"/>
      <c r="E68" s="2"/>
      <c r="F68" s="2">
        <v>2</v>
      </c>
      <c r="G68" s="2">
        <v>9</v>
      </c>
      <c r="H68" s="2">
        <v>9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3"/>
    </row>
    <row r="69" spans="1:14" ht="12.75">
      <c r="A69" s="3">
        <v>12</v>
      </c>
      <c r="B69" s="3" t="s">
        <v>96</v>
      </c>
      <c r="C69" s="2">
        <v>4</v>
      </c>
      <c r="D69" s="2">
        <v>4</v>
      </c>
      <c r="E69" s="2"/>
      <c r="F69" s="2">
        <v>2</v>
      </c>
      <c r="G69" s="2">
        <v>18</v>
      </c>
      <c r="H69" s="2">
        <v>0</v>
      </c>
      <c r="I69" s="2">
        <v>0</v>
      </c>
      <c r="J69" s="2">
        <v>0</v>
      </c>
      <c r="K69" s="2">
        <v>10</v>
      </c>
      <c r="L69" s="2">
        <v>8</v>
      </c>
      <c r="M69" s="2">
        <v>0</v>
      </c>
      <c r="N69" s="3"/>
    </row>
    <row r="70" spans="1:14" ht="12.75">
      <c r="A70" s="3">
        <v>13</v>
      </c>
      <c r="B70" s="3" t="s">
        <v>97</v>
      </c>
      <c r="C70" s="2"/>
      <c r="D70" s="2">
        <v>4</v>
      </c>
      <c r="E70" s="2"/>
      <c r="F70" s="2">
        <v>2</v>
      </c>
      <c r="G70" s="2">
        <v>9</v>
      </c>
      <c r="H70" s="2">
        <v>0</v>
      </c>
      <c r="I70" s="2">
        <v>0</v>
      </c>
      <c r="J70" s="2">
        <v>0</v>
      </c>
      <c r="K70" s="2">
        <v>9</v>
      </c>
      <c r="L70" s="2">
        <v>0</v>
      </c>
      <c r="M70" s="2">
        <v>0</v>
      </c>
      <c r="N70" s="3"/>
    </row>
    <row r="71" spans="1:14" ht="12.75">
      <c r="A71" s="11"/>
      <c r="B71" s="11" t="s">
        <v>21</v>
      </c>
      <c r="C71" s="12">
        <f>COUNT(C56:C70)</f>
        <v>5</v>
      </c>
      <c r="D71" s="11"/>
      <c r="E71" s="11"/>
      <c r="F71" s="12">
        <f aca="true" t="shared" si="4" ref="F71:M71">SUM(F56:F70)</f>
        <v>60</v>
      </c>
      <c r="G71" s="12">
        <f t="shared" si="4"/>
        <v>225</v>
      </c>
      <c r="H71" s="12">
        <f t="shared" si="4"/>
        <v>64</v>
      </c>
      <c r="I71" s="12">
        <f t="shared" si="4"/>
        <v>55</v>
      </c>
      <c r="J71" s="12">
        <f t="shared" si="4"/>
        <v>8</v>
      </c>
      <c r="K71" s="12">
        <f t="shared" si="4"/>
        <v>50</v>
      </c>
      <c r="L71" s="12">
        <f t="shared" si="4"/>
        <v>48</v>
      </c>
      <c r="M71" s="12">
        <f t="shared" si="4"/>
        <v>0</v>
      </c>
      <c r="N71" s="11"/>
    </row>
    <row r="72" spans="1:14" ht="12.75">
      <c r="A72" s="15"/>
      <c r="B72" s="15" t="s">
        <v>32</v>
      </c>
      <c r="C72" s="15"/>
      <c r="D72" s="15"/>
      <c r="E72" s="15"/>
      <c r="F72" s="15"/>
      <c r="G72" s="15"/>
      <c r="H72" s="100">
        <f>SUM(H71:J71)</f>
        <v>127</v>
      </c>
      <c r="I72" s="100"/>
      <c r="J72" s="100"/>
      <c r="K72" s="100">
        <f>SUM(K71:M71)</f>
        <v>98</v>
      </c>
      <c r="L72" s="100"/>
      <c r="M72" s="100"/>
      <c r="N72" s="14"/>
    </row>
    <row r="73" spans="1:14" ht="12.75">
      <c r="A73" s="15"/>
      <c r="B73" t="s">
        <v>114</v>
      </c>
      <c r="C73" s="15"/>
      <c r="D73" s="15"/>
      <c r="E73" s="15"/>
      <c r="F73" s="15"/>
      <c r="G73" s="15"/>
      <c r="H73" s="43"/>
      <c r="I73" s="43"/>
      <c r="J73" s="43"/>
      <c r="K73" s="43"/>
      <c r="L73" s="43"/>
      <c r="M73" s="43"/>
      <c r="N73" s="14"/>
    </row>
    <row r="74" spans="1:14" ht="12.75">
      <c r="A74" s="15"/>
      <c r="B74" s="76" t="s">
        <v>30</v>
      </c>
      <c r="C74" s="19"/>
      <c r="D74" s="19"/>
      <c r="E74" s="19"/>
      <c r="F74" s="76">
        <f>SUM(F56:F70)</f>
        <v>60</v>
      </c>
      <c r="G74" s="77" t="s">
        <v>153</v>
      </c>
      <c r="H74" s="77" t="s">
        <v>154</v>
      </c>
      <c r="I74" s="43"/>
      <c r="J74" s="43"/>
      <c r="K74" s="43"/>
      <c r="L74" s="43"/>
      <c r="M74" s="43"/>
      <c r="N74" s="14"/>
    </row>
    <row r="75" spans="1:14" ht="12.75">
      <c r="A75" s="15"/>
      <c r="B75" s="78" t="s">
        <v>37</v>
      </c>
      <c r="C75" s="19"/>
      <c r="D75" s="19"/>
      <c r="E75" s="19"/>
      <c r="F75" s="79">
        <f>SUM(F56:F63)</f>
        <v>50</v>
      </c>
      <c r="G75" s="77">
        <f>+F56+SUM(F58:F62)-13</f>
        <v>26</v>
      </c>
      <c r="H75" s="77">
        <f>F75-G75</f>
        <v>24</v>
      </c>
      <c r="I75" s="43"/>
      <c r="J75" s="43"/>
      <c r="K75" s="43"/>
      <c r="L75" s="43"/>
      <c r="M75" s="43"/>
      <c r="N75" s="14"/>
    </row>
    <row r="76" spans="1:14" ht="12.75">
      <c r="A76" s="15"/>
      <c r="B76" s="78" t="s">
        <v>155</v>
      </c>
      <c r="C76" s="19"/>
      <c r="D76" s="19"/>
      <c r="E76" s="19"/>
      <c r="F76" s="79">
        <f>SUM(F66:F70)</f>
        <v>10</v>
      </c>
      <c r="G76" s="77">
        <f>+F66+F67+F68</f>
        <v>6</v>
      </c>
      <c r="H76" s="77">
        <f>F76-G76</f>
        <v>4</v>
      </c>
      <c r="I76" s="43"/>
      <c r="J76" s="43"/>
      <c r="K76" s="43"/>
      <c r="L76" s="43"/>
      <c r="M76" s="43"/>
      <c r="N76" s="14"/>
    </row>
    <row r="77" spans="1:14" ht="12.75">
      <c r="A77" s="15"/>
      <c r="C77" s="15"/>
      <c r="D77" s="15"/>
      <c r="E77" s="15"/>
      <c r="F77" s="15"/>
      <c r="G77" s="43">
        <f>SUM(G75:G76)</f>
        <v>32</v>
      </c>
      <c r="H77" s="43">
        <f>SUM(H75:H76)</f>
        <v>28</v>
      </c>
      <c r="I77" s="43"/>
      <c r="J77" s="43"/>
      <c r="K77" s="43"/>
      <c r="L77" s="43"/>
      <c r="M77" s="43"/>
      <c r="N77" s="14"/>
    </row>
    <row r="78" spans="1:14" ht="12.75">
      <c r="A78" s="15"/>
      <c r="C78" s="15"/>
      <c r="D78" s="15"/>
      <c r="E78" s="15"/>
      <c r="F78" s="15"/>
      <c r="G78" s="15"/>
      <c r="H78" s="43"/>
      <c r="I78" s="43"/>
      <c r="J78" s="43"/>
      <c r="K78" s="43"/>
      <c r="L78" s="43"/>
      <c r="M78" s="43"/>
      <c r="N78" s="14"/>
    </row>
    <row r="79" spans="1:14" ht="12.75">
      <c r="A79" s="15"/>
      <c r="C79" s="15"/>
      <c r="D79" s="15"/>
      <c r="E79" s="15"/>
      <c r="F79" s="15"/>
      <c r="G79" s="15"/>
      <c r="H79" s="43"/>
      <c r="I79" s="43"/>
      <c r="J79" s="43"/>
      <c r="K79" s="43"/>
      <c r="L79" s="43"/>
      <c r="M79" s="43"/>
      <c r="N79" s="14"/>
    </row>
    <row r="80" spans="1:14" ht="12.75">
      <c r="A80" s="15"/>
      <c r="B80" s="90" t="s">
        <v>43</v>
      </c>
      <c r="C80" s="91"/>
      <c r="D80" s="91"/>
      <c r="E80" s="91"/>
      <c r="N80" s="14"/>
    </row>
    <row r="81" spans="1:14" ht="12.75">
      <c r="A81" s="15"/>
      <c r="B81" s="36" t="s">
        <v>33</v>
      </c>
      <c r="C81" s="36"/>
      <c r="D81" s="36"/>
      <c r="E81" s="36"/>
      <c r="F81" s="36">
        <f>SUM(F56:F56)</f>
        <v>6</v>
      </c>
      <c r="G81" s="36">
        <f>SUM(G56:G56)</f>
        <v>30</v>
      </c>
      <c r="H81" s="36">
        <f aca="true" t="shared" si="5" ref="H81:M81">SUM(H56:H56)</f>
        <v>15</v>
      </c>
      <c r="I81" s="36">
        <f t="shared" si="5"/>
        <v>15</v>
      </c>
      <c r="J81" s="36">
        <f t="shared" si="5"/>
        <v>0</v>
      </c>
      <c r="K81" s="36">
        <f t="shared" si="5"/>
        <v>0</v>
      </c>
      <c r="L81" s="36">
        <f t="shared" si="5"/>
        <v>0</v>
      </c>
      <c r="M81" s="36">
        <f t="shared" si="5"/>
        <v>0</v>
      </c>
      <c r="N81" s="14"/>
    </row>
    <row r="82" spans="1:14" ht="12.75">
      <c r="A82" s="15"/>
      <c r="B82" s="24" t="s">
        <v>34</v>
      </c>
      <c r="C82" s="24"/>
      <c r="D82" s="24"/>
      <c r="E82" s="24"/>
      <c r="F82" s="88">
        <f>SUM(F57:F57)</f>
        <v>6</v>
      </c>
      <c r="G82" s="24">
        <f>SUM(G57:G57)</f>
        <v>30</v>
      </c>
      <c r="H82" s="24">
        <f aca="true" t="shared" si="6" ref="H82:M82">SUM(H57:H57)</f>
        <v>0</v>
      </c>
      <c r="I82" s="24">
        <f t="shared" si="6"/>
        <v>0</v>
      </c>
      <c r="J82" s="24">
        <f t="shared" si="6"/>
        <v>0</v>
      </c>
      <c r="K82" s="24">
        <f t="shared" si="6"/>
        <v>15</v>
      </c>
      <c r="L82" s="24">
        <f t="shared" si="6"/>
        <v>15</v>
      </c>
      <c r="M82" s="24">
        <f t="shared" si="6"/>
        <v>0</v>
      </c>
      <c r="N82" s="14"/>
    </row>
    <row r="83" spans="1:13" ht="12.75">
      <c r="A83" s="41"/>
      <c r="B83" s="41" t="s">
        <v>35</v>
      </c>
      <c r="F83">
        <f>SUM(F81:F82)</f>
        <v>12</v>
      </c>
      <c r="G83">
        <f aca="true" t="shared" si="7" ref="G83:M83">SUM(G80:G82)</f>
        <v>60</v>
      </c>
      <c r="H83">
        <f t="shared" si="7"/>
        <v>15</v>
      </c>
      <c r="I83">
        <f t="shared" si="7"/>
        <v>15</v>
      </c>
      <c r="J83">
        <f t="shared" si="7"/>
        <v>0</v>
      </c>
      <c r="K83">
        <f t="shared" si="7"/>
        <v>15</v>
      </c>
      <c r="L83">
        <f t="shared" si="7"/>
        <v>15</v>
      </c>
      <c r="M83">
        <f t="shared" si="7"/>
        <v>0</v>
      </c>
    </row>
    <row r="84" spans="2:6" ht="12.75">
      <c r="B84" s="75" t="s">
        <v>134</v>
      </c>
      <c r="F84" s="74"/>
    </row>
    <row r="85" spans="2:6" ht="12.75">
      <c r="B85" s="74" t="s">
        <v>135</v>
      </c>
      <c r="F85" s="74" t="s">
        <v>136</v>
      </c>
    </row>
    <row r="86" spans="1:6" ht="12.75">
      <c r="A86">
        <v>1</v>
      </c>
      <c r="B86" s="74" t="s">
        <v>137</v>
      </c>
      <c r="E86">
        <v>1</v>
      </c>
      <c r="F86" t="s">
        <v>138</v>
      </c>
    </row>
    <row r="87" spans="1:6" ht="12.75">
      <c r="A87">
        <v>2</v>
      </c>
      <c r="B87" s="74" t="s">
        <v>139</v>
      </c>
      <c r="E87">
        <v>2</v>
      </c>
      <c r="F87" t="s">
        <v>140</v>
      </c>
    </row>
    <row r="88" spans="1:6" ht="12.75">
      <c r="A88">
        <v>3</v>
      </c>
      <c r="B88" s="74" t="s">
        <v>141</v>
      </c>
      <c r="E88">
        <v>3</v>
      </c>
      <c r="F88" t="s">
        <v>142</v>
      </c>
    </row>
    <row r="89" spans="1:6" ht="12.75">
      <c r="A89">
        <v>4</v>
      </c>
      <c r="B89" s="74" t="s">
        <v>143</v>
      </c>
      <c r="E89">
        <v>4</v>
      </c>
      <c r="F89" t="s">
        <v>144</v>
      </c>
    </row>
    <row r="90" spans="1:6" ht="12.75">
      <c r="A90">
        <v>5</v>
      </c>
      <c r="B90" s="74" t="s">
        <v>145</v>
      </c>
      <c r="E90">
        <v>5</v>
      </c>
      <c r="F90" t="s">
        <v>146</v>
      </c>
    </row>
    <row r="91" spans="1:6" ht="12.75">
      <c r="A91">
        <v>6</v>
      </c>
      <c r="B91" s="74" t="s">
        <v>147</v>
      </c>
      <c r="E91">
        <v>6</v>
      </c>
      <c r="F91" t="s">
        <v>148</v>
      </c>
    </row>
    <row r="92" spans="1:6" ht="12.75">
      <c r="A92">
        <v>7</v>
      </c>
      <c r="B92" s="74" t="s">
        <v>149</v>
      </c>
      <c r="E92">
        <v>7</v>
      </c>
      <c r="F92" t="s">
        <v>150</v>
      </c>
    </row>
    <row r="93" spans="1:2" ht="12.75">
      <c r="A93">
        <v>8</v>
      </c>
      <c r="B93" s="74" t="s">
        <v>151</v>
      </c>
    </row>
    <row r="94" spans="1:2" ht="12.75">
      <c r="A94">
        <v>9</v>
      </c>
      <c r="B94" s="74" t="s">
        <v>152</v>
      </c>
    </row>
    <row r="95" spans="1:2" ht="12.75">
      <c r="A95" s="41"/>
      <c r="B95" s="41"/>
    </row>
    <row r="97" spans="2:4" ht="12.75">
      <c r="B97" t="s">
        <v>117</v>
      </c>
      <c r="D97" t="s">
        <v>118</v>
      </c>
    </row>
    <row r="98" spans="2:13" s="36" customFormat="1" ht="12.75">
      <c r="B98" s="36" t="s">
        <v>33</v>
      </c>
      <c r="D98" s="36">
        <v>180</v>
      </c>
      <c r="E98" s="36">
        <v>24</v>
      </c>
      <c r="F98" s="36">
        <f aca="true" t="shared" si="8" ref="F98:M99">+F39+F81</f>
        <v>35</v>
      </c>
      <c r="G98" s="36">
        <f t="shared" si="8"/>
        <v>184</v>
      </c>
      <c r="H98" s="36">
        <f t="shared" si="8"/>
        <v>66</v>
      </c>
      <c r="I98" s="36">
        <f t="shared" si="8"/>
        <v>36</v>
      </c>
      <c r="J98" s="36">
        <f t="shared" si="8"/>
        <v>6</v>
      </c>
      <c r="K98" s="36">
        <f t="shared" si="8"/>
        <v>46</v>
      </c>
      <c r="L98" s="36">
        <f t="shared" si="8"/>
        <v>12</v>
      </c>
      <c r="M98" s="36">
        <f t="shared" si="8"/>
        <v>18</v>
      </c>
    </row>
    <row r="99" spans="2:13" s="24" customFormat="1" ht="12.75">
      <c r="B99" s="24" t="s">
        <v>34</v>
      </c>
      <c r="D99" s="24">
        <v>120</v>
      </c>
      <c r="E99" s="24">
        <v>17</v>
      </c>
      <c r="F99" s="88">
        <f t="shared" si="8"/>
        <v>20</v>
      </c>
      <c r="G99" s="24">
        <f t="shared" si="8"/>
        <v>120</v>
      </c>
      <c r="H99" s="24">
        <f t="shared" si="8"/>
        <v>30</v>
      </c>
      <c r="I99" s="24">
        <f t="shared" si="8"/>
        <v>0</v>
      </c>
      <c r="J99" s="24">
        <f t="shared" si="8"/>
        <v>0</v>
      </c>
      <c r="K99" s="24">
        <f t="shared" si="8"/>
        <v>45</v>
      </c>
      <c r="L99" s="24">
        <f t="shared" si="8"/>
        <v>45</v>
      </c>
      <c r="M99" s="24">
        <f t="shared" si="8"/>
        <v>0</v>
      </c>
    </row>
    <row r="100" spans="2:14" ht="12.75">
      <c r="B100" s="57" t="s">
        <v>35</v>
      </c>
      <c r="D100" s="56">
        <f>SUM(D98:D99)</f>
        <v>300</v>
      </c>
      <c r="E100" s="56">
        <f>SUM(E98:E99)</f>
        <v>41</v>
      </c>
      <c r="F100" s="56">
        <f>SUM(F98:F99)</f>
        <v>55</v>
      </c>
      <c r="G100" s="56">
        <f aca="true" t="shared" si="9" ref="G100:M100">SUM(G98:G99)</f>
        <v>304</v>
      </c>
      <c r="H100" s="56">
        <f t="shared" si="9"/>
        <v>96</v>
      </c>
      <c r="I100" s="56">
        <f t="shared" si="9"/>
        <v>36</v>
      </c>
      <c r="J100" s="56">
        <f t="shared" si="9"/>
        <v>6</v>
      </c>
      <c r="K100" s="56">
        <f t="shared" si="9"/>
        <v>91</v>
      </c>
      <c r="L100" s="56">
        <f t="shared" si="9"/>
        <v>57</v>
      </c>
      <c r="M100" s="56">
        <f t="shared" si="9"/>
        <v>18</v>
      </c>
      <c r="N100" s="56"/>
    </row>
    <row r="101" spans="6:13" ht="12.75">
      <c r="F101" s="15"/>
      <c r="G101" s="15"/>
      <c r="H101" s="15"/>
      <c r="I101" s="15"/>
      <c r="J101" s="15"/>
      <c r="K101" s="15"/>
      <c r="L101" s="15"/>
      <c r="M101" s="15"/>
    </row>
    <row r="104" spans="2:8" ht="12.75">
      <c r="B104" s="43" t="s">
        <v>47</v>
      </c>
      <c r="C104" s="15"/>
      <c r="D104" s="15"/>
      <c r="E104" s="15"/>
      <c r="F104" s="15"/>
      <c r="G104" s="15"/>
      <c r="H104" s="15"/>
    </row>
    <row r="105" spans="2:8" ht="12.75">
      <c r="B105" s="15"/>
      <c r="C105" s="43" t="s">
        <v>35</v>
      </c>
      <c r="D105" s="43" t="s">
        <v>28</v>
      </c>
      <c r="E105" s="43" t="s">
        <v>37</v>
      </c>
      <c r="F105" s="43" t="s">
        <v>28</v>
      </c>
      <c r="G105" s="43" t="s">
        <v>41</v>
      </c>
      <c r="H105" s="43" t="s">
        <v>28</v>
      </c>
    </row>
    <row r="106" spans="2:8" ht="12.75">
      <c r="B106" s="43" t="s">
        <v>38</v>
      </c>
      <c r="C106" s="15">
        <f>+E106+G106</f>
        <v>315</v>
      </c>
      <c r="D106" s="72">
        <f>+C106/$C109</f>
        <v>0.534804753820034</v>
      </c>
      <c r="E106" s="15">
        <f>SUM(H13:H26)+SUM(K13:K26)+SUM(H56:H63)+SUM(K56:K63)</f>
        <v>255</v>
      </c>
      <c r="F106" s="72">
        <f>+E106/$E109</f>
        <v>0.5089820359281437</v>
      </c>
      <c r="G106" s="73">
        <f>SUM(H29:H30)+SUM(K29:K30)+SUM(H66:H70)+SUM(K66:K70)</f>
        <v>60</v>
      </c>
      <c r="H106" s="72">
        <f>+G106/$G109</f>
        <v>0.6818181818181818</v>
      </c>
    </row>
    <row r="107" spans="2:8" ht="12.75">
      <c r="B107" s="43" t="s">
        <v>39</v>
      </c>
      <c r="C107" s="15">
        <f>+E107+G107</f>
        <v>224</v>
      </c>
      <c r="D107" s="72">
        <f>+C107/$C109</f>
        <v>0.38030560271646857</v>
      </c>
      <c r="E107" s="15">
        <f>SUM(I13:I26)+SUM(L13:L26)+SUM(I56:I63)+SUM(L56:L63)</f>
        <v>200</v>
      </c>
      <c r="F107" s="72">
        <f>+E107/$E109</f>
        <v>0.3992015968063872</v>
      </c>
      <c r="G107" s="73">
        <f>SUM(I29:I30)+SUM(L29:L30)+SUM(I66:I70)+SUM(L66:L70)</f>
        <v>24</v>
      </c>
      <c r="H107" s="72">
        <f>+G107/$G109</f>
        <v>0.2727272727272727</v>
      </c>
    </row>
    <row r="108" spans="2:8" ht="12.75">
      <c r="B108" s="43" t="s">
        <v>40</v>
      </c>
      <c r="C108" s="15">
        <f>+E108+G108</f>
        <v>50</v>
      </c>
      <c r="D108" s="72">
        <f>+C108/$C109</f>
        <v>0.08488964346349745</v>
      </c>
      <c r="E108" s="73">
        <f>SUM(J13:J26)+SUM(M13:M26)+SUM(J56:J63)+SUM(M56:M63)</f>
        <v>46</v>
      </c>
      <c r="F108" s="72">
        <f>+E108/$E109</f>
        <v>0.09181636726546906</v>
      </c>
      <c r="G108" s="73">
        <f>SUM(J29:J30)+SUM(M29:M30)+SUM(J66:J70)+SUM(M66:M70)</f>
        <v>4</v>
      </c>
      <c r="H108" s="72">
        <f>+G108/$G109</f>
        <v>0.045454545454545456</v>
      </c>
    </row>
    <row r="109" spans="2:8" ht="12.75">
      <c r="B109" s="43" t="s">
        <v>35</v>
      </c>
      <c r="C109" s="15">
        <f>+E109+G109</f>
        <v>589</v>
      </c>
      <c r="D109" s="72">
        <f>+C109/$C109</f>
        <v>1</v>
      </c>
      <c r="E109" s="15">
        <f>SUM(E106:E108)</f>
        <v>501</v>
      </c>
      <c r="F109" s="72">
        <f>+E109/$E109</f>
        <v>1</v>
      </c>
      <c r="G109" s="73">
        <f>SUM(G106:G108)</f>
        <v>88</v>
      </c>
      <c r="H109" s="72">
        <f>+G109/$G109</f>
        <v>1</v>
      </c>
    </row>
  </sheetData>
  <sheetProtection/>
  <mergeCells count="22">
    <mergeCell ref="A10:A12"/>
    <mergeCell ref="B10:B12"/>
    <mergeCell ref="C10:E10"/>
    <mergeCell ref="G10:M10"/>
    <mergeCell ref="B38:E38"/>
    <mergeCell ref="N10:N12"/>
    <mergeCell ref="F11:F12"/>
    <mergeCell ref="H11:J11"/>
    <mergeCell ref="K11:M11"/>
    <mergeCell ref="G32:I32"/>
    <mergeCell ref="N53:N55"/>
    <mergeCell ref="F54:F55"/>
    <mergeCell ref="H54:J54"/>
    <mergeCell ref="K54:M54"/>
    <mergeCell ref="H72:J72"/>
    <mergeCell ref="K72:M72"/>
    <mergeCell ref="B80:E80"/>
    <mergeCell ref="A53:A55"/>
    <mergeCell ref="B53:B55"/>
    <mergeCell ref="C53:E53"/>
    <mergeCell ref="G53:M53"/>
    <mergeCell ref="J32:L3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9" customFormat="1" ht="15.75">
      <c r="A1" s="89" t="s">
        <v>161</v>
      </c>
    </row>
    <row r="4" spans="2:7" ht="12.75">
      <c r="B4" s="15" t="s">
        <v>0</v>
      </c>
      <c r="E4" s="20" t="s">
        <v>24</v>
      </c>
      <c r="F4" s="20" t="s">
        <v>1</v>
      </c>
      <c r="G4" s="20"/>
    </row>
    <row r="5" spans="2:7" ht="12.75">
      <c r="B5" t="s">
        <v>2</v>
      </c>
      <c r="E5" s="71">
        <f>G5/G8</f>
        <v>0.5967741935483871</v>
      </c>
      <c r="F5" s="20" t="s">
        <v>25</v>
      </c>
      <c r="G5" s="20">
        <f>H34+K34</f>
        <v>222</v>
      </c>
    </row>
    <row r="6" spans="2:7" ht="12.75">
      <c r="B6" t="s">
        <v>48</v>
      </c>
      <c r="E6" s="71">
        <f>G6/G8</f>
        <v>0.2956989247311828</v>
      </c>
      <c r="F6" s="20" t="s">
        <v>26</v>
      </c>
      <c r="G6" s="20">
        <f>I34+L34</f>
        <v>110</v>
      </c>
    </row>
    <row r="7" spans="2:7" ht="12.75">
      <c r="B7" t="s">
        <v>76</v>
      </c>
      <c r="E7" s="71">
        <f>G7/G8</f>
        <v>0.10752688172043011</v>
      </c>
      <c r="F7" s="20" t="s">
        <v>27</v>
      </c>
      <c r="G7" s="20">
        <f>J34+M34</f>
        <v>40</v>
      </c>
    </row>
    <row r="8" spans="2:7" ht="12.75">
      <c r="B8" t="s">
        <v>42</v>
      </c>
      <c r="E8" s="71">
        <f>SUM(E5:E7)</f>
        <v>1</v>
      </c>
      <c r="F8" s="20" t="s">
        <v>4</v>
      </c>
      <c r="G8" s="20">
        <f>SUM(G5:G7)</f>
        <v>372</v>
      </c>
    </row>
    <row r="9" ht="12.75">
      <c r="B9" t="s">
        <v>68</v>
      </c>
    </row>
    <row r="10" spans="1:14" ht="12.75">
      <c r="A10" s="102" t="s">
        <v>22</v>
      </c>
      <c r="B10" s="102" t="s">
        <v>5</v>
      </c>
      <c r="C10" s="103" t="s">
        <v>6</v>
      </c>
      <c r="D10" s="103"/>
      <c r="E10" s="103"/>
      <c r="F10" s="82" t="s">
        <v>31</v>
      </c>
      <c r="G10" s="103" t="s">
        <v>8</v>
      </c>
      <c r="H10" s="102"/>
      <c r="I10" s="102"/>
      <c r="J10" s="102"/>
      <c r="K10" s="102"/>
      <c r="L10" s="102"/>
      <c r="M10" s="102"/>
      <c r="N10" s="92" t="s">
        <v>9</v>
      </c>
    </row>
    <row r="11" spans="1:14" ht="12.75">
      <c r="A11" s="102"/>
      <c r="B11" s="106"/>
      <c r="C11" s="83" t="s">
        <v>10</v>
      </c>
      <c r="D11" s="83" t="s">
        <v>11</v>
      </c>
      <c r="E11" s="84" t="s">
        <v>12</v>
      </c>
      <c r="F11" s="99" t="s">
        <v>30</v>
      </c>
      <c r="G11" s="84" t="s">
        <v>4</v>
      </c>
      <c r="H11" s="97" t="s">
        <v>13</v>
      </c>
      <c r="I11" s="98"/>
      <c r="J11" s="99"/>
      <c r="K11" s="97" t="s">
        <v>14</v>
      </c>
      <c r="L11" s="98"/>
      <c r="M11" s="99"/>
      <c r="N11" s="93"/>
    </row>
    <row r="12" spans="1:14" ht="12.75">
      <c r="A12" s="102"/>
      <c r="B12" s="106"/>
      <c r="C12" s="86"/>
      <c r="D12" s="86" t="s">
        <v>15</v>
      </c>
      <c r="E12" s="87" t="s">
        <v>16</v>
      </c>
      <c r="F12" s="99"/>
      <c r="G12" s="87" t="s">
        <v>17</v>
      </c>
      <c r="H12" s="85" t="s">
        <v>18</v>
      </c>
      <c r="I12" s="61" t="s">
        <v>19</v>
      </c>
      <c r="J12" s="61" t="s">
        <v>20</v>
      </c>
      <c r="K12" s="61" t="s">
        <v>18</v>
      </c>
      <c r="L12" s="61" t="s">
        <v>19</v>
      </c>
      <c r="M12" s="61" t="s">
        <v>20</v>
      </c>
      <c r="N12" s="94"/>
    </row>
    <row r="13" spans="1:14" ht="12.75">
      <c r="A13" s="50">
        <v>1</v>
      </c>
      <c r="B13" s="48" t="s">
        <v>49</v>
      </c>
      <c r="C13" s="49">
        <v>1</v>
      </c>
      <c r="D13" s="49">
        <v>1</v>
      </c>
      <c r="E13" s="33"/>
      <c r="F13" s="46">
        <v>5</v>
      </c>
      <c r="G13" s="30">
        <v>30</v>
      </c>
      <c r="H13" s="46">
        <v>15</v>
      </c>
      <c r="I13" s="31">
        <v>15</v>
      </c>
      <c r="J13" s="31">
        <v>0</v>
      </c>
      <c r="K13" s="31">
        <v>0</v>
      </c>
      <c r="L13" s="31">
        <v>0</v>
      </c>
      <c r="M13" s="31">
        <v>0</v>
      </c>
      <c r="N13" s="29"/>
    </row>
    <row r="14" spans="1:14" ht="12.75">
      <c r="A14" s="50">
        <v>2</v>
      </c>
      <c r="B14" s="48" t="s">
        <v>120</v>
      </c>
      <c r="C14" s="49"/>
      <c r="D14" s="49">
        <v>1</v>
      </c>
      <c r="E14" s="33"/>
      <c r="F14" s="46">
        <v>5</v>
      </c>
      <c r="G14" s="30">
        <v>30</v>
      </c>
      <c r="H14" s="46">
        <v>30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29"/>
    </row>
    <row r="15" spans="1:14" ht="12.75">
      <c r="A15" s="50">
        <v>3</v>
      </c>
      <c r="B15" s="48" t="s">
        <v>50</v>
      </c>
      <c r="C15" s="49"/>
      <c r="D15" s="49">
        <v>1</v>
      </c>
      <c r="E15" s="33"/>
      <c r="F15" s="46">
        <v>4</v>
      </c>
      <c r="G15" s="30">
        <v>18</v>
      </c>
      <c r="H15" s="46">
        <v>6</v>
      </c>
      <c r="I15" s="31">
        <v>6</v>
      </c>
      <c r="J15" s="31">
        <v>6</v>
      </c>
      <c r="K15" s="31">
        <v>0</v>
      </c>
      <c r="L15" s="31">
        <v>0</v>
      </c>
      <c r="M15" s="31">
        <v>0</v>
      </c>
      <c r="N15" s="29"/>
    </row>
    <row r="16" spans="1:14" ht="12.75">
      <c r="A16" s="51">
        <v>4</v>
      </c>
      <c r="B16" s="29" t="s">
        <v>51</v>
      </c>
      <c r="C16" s="30"/>
      <c r="D16" s="30">
        <v>2</v>
      </c>
      <c r="E16" s="30"/>
      <c r="F16" s="31">
        <v>5</v>
      </c>
      <c r="G16" s="30">
        <v>30</v>
      </c>
      <c r="H16" s="31">
        <v>0</v>
      </c>
      <c r="I16" s="31">
        <v>0</v>
      </c>
      <c r="J16" s="31">
        <v>0</v>
      </c>
      <c r="K16" s="31">
        <v>30</v>
      </c>
      <c r="L16" s="31">
        <v>0</v>
      </c>
      <c r="M16" s="31">
        <v>0</v>
      </c>
      <c r="N16" s="29"/>
    </row>
    <row r="17" spans="1:14" ht="12.75">
      <c r="A17" s="51">
        <v>5</v>
      </c>
      <c r="B17" s="29" t="s">
        <v>52</v>
      </c>
      <c r="C17" s="31">
        <v>2</v>
      </c>
      <c r="D17" s="30">
        <v>2</v>
      </c>
      <c r="E17" s="31"/>
      <c r="F17" s="31">
        <v>3</v>
      </c>
      <c r="G17" s="31">
        <v>16</v>
      </c>
      <c r="H17" s="31">
        <v>0</v>
      </c>
      <c r="I17" s="31">
        <v>0</v>
      </c>
      <c r="J17" s="31">
        <v>0</v>
      </c>
      <c r="K17" s="31">
        <v>6</v>
      </c>
      <c r="L17" s="31">
        <v>2</v>
      </c>
      <c r="M17" s="31">
        <v>8</v>
      </c>
      <c r="N17" s="21"/>
    </row>
    <row r="18" spans="1:14" ht="12.75">
      <c r="A18" s="51">
        <v>6</v>
      </c>
      <c r="B18" s="29" t="s">
        <v>53</v>
      </c>
      <c r="C18" s="31">
        <v>2</v>
      </c>
      <c r="D18" s="30">
        <v>2</v>
      </c>
      <c r="E18" s="31"/>
      <c r="F18" s="31">
        <v>7</v>
      </c>
      <c r="G18" s="31">
        <v>30</v>
      </c>
      <c r="H18" s="31">
        <v>0</v>
      </c>
      <c r="I18" s="31">
        <v>0</v>
      </c>
      <c r="J18" s="31">
        <v>0</v>
      </c>
      <c r="K18" s="31">
        <v>10</v>
      </c>
      <c r="L18" s="31">
        <v>10</v>
      </c>
      <c r="M18" s="31">
        <v>10</v>
      </c>
      <c r="N18" s="21"/>
    </row>
    <row r="19" spans="1:14" ht="12.75">
      <c r="A19" s="52">
        <v>7</v>
      </c>
      <c r="B19" s="21" t="s">
        <v>55</v>
      </c>
      <c r="C19" s="22">
        <v>2</v>
      </c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34"/>
    </row>
    <row r="20" spans="1:14" ht="12.75">
      <c r="A20" s="21">
        <v>8</v>
      </c>
      <c r="B20" s="21" t="s">
        <v>56</v>
      </c>
      <c r="C20" s="22"/>
      <c r="D20" s="39">
        <v>2</v>
      </c>
      <c r="E20" s="22"/>
      <c r="F20" s="22">
        <v>5</v>
      </c>
      <c r="G20" s="22">
        <v>30</v>
      </c>
      <c r="H20" s="22">
        <v>0</v>
      </c>
      <c r="I20" s="22">
        <v>0</v>
      </c>
      <c r="J20" s="22">
        <v>0</v>
      </c>
      <c r="K20" s="22">
        <v>15</v>
      </c>
      <c r="L20" s="22">
        <v>15</v>
      </c>
      <c r="M20" s="22">
        <v>0</v>
      </c>
      <c r="N20" s="34"/>
    </row>
    <row r="21" spans="1:14" ht="12.75">
      <c r="A21" s="21">
        <v>9</v>
      </c>
      <c r="B21" s="21" t="s">
        <v>54</v>
      </c>
      <c r="C21" s="22">
        <v>1</v>
      </c>
      <c r="D21" s="22"/>
      <c r="E21" s="22"/>
      <c r="F21" s="22">
        <v>4</v>
      </c>
      <c r="G21" s="22">
        <v>30</v>
      </c>
      <c r="H21" s="22">
        <v>30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34"/>
    </row>
    <row r="22" spans="1:14" ht="12.75">
      <c r="A22" s="26">
        <v>10</v>
      </c>
      <c r="B22" s="3" t="s">
        <v>57</v>
      </c>
      <c r="C22" s="17"/>
      <c r="D22" s="4">
        <v>1</v>
      </c>
      <c r="E22" s="17"/>
      <c r="F22" s="17">
        <v>2</v>
      </c>
      <c r="G22" s="17">
        <v>18</v>
      </c>
      <c r="H22" s="17">
        <v>10</v>
      </c>
      <c r="I22" s="17">
        <v>2</v>
      </c>
      <c r="J22" s="17">
        <v>6</v>
      </c>
      <c r="K22" s="17">
        <v>0</v>
      </c>
      <c r="L22" s="17">
        <v>0</v>
      </c>
      <c r="M22" s="17">
        <v>0</v>
      </c>
      <c r="N22" s="34"/>
    </row>
    <row r="23" spans="1:14" ht="12.75">
      <c r="A23" s="26">
        <v>11</v>
      </c>
      <c r="B23" s="3" t="s">
        <v>58</v>
      </c>
      <c r="C23" s="17"/>
      <c r="D23" s="38"/>
      <c r="E23" s="2" t="s">
        <v>126</v>
      </c>
      <c r="F23" s="17">
        <v>0</v>
      </c>
      <c r="G23" s="17">
        <v>30</v>
      </c>
      <c r="H23" s="17">
        <v>0</v>
      </c>
      <c r="I23" s="17">
        <v>15</v>
      </c>
      <c r="J23" s="17">
        <v>0</v>
      </c>
      <c r="K23" s="17">
        <v>0</v>
      </c>
      <c r="L23" s="17">
        <v>15</v>
      </c>
      <c r="M23" s="17">
        <v>0</v>
      </c>
      <c r="N23" s="34"/>
    </row>
    <row r="24" spans="1:14" ht="12.75">
      <c r="A24" s="26">
        <v>12</v>
      </c>
      <c r="B24" s="3" t="s">
        <v>59</v>
      </c>
      <c r="C24" s="17">
        <v>1</v>
      </c>
      <c r="D24" s="4">
        <v>1</v>
      </c>
      <c r="E24" s="17"/>
      <c r="F24" s="17">
        <v>2</v>
      </c>
      <c r="G24" s="17">
        <v>14</v>
      </c>
      <c r="H24" s="17">
        <v>6</v>
      </c>
      <c r="I24" s="17">
        <v>8</v>
      </c>
      <c r="J24" s="17">
        <v>0</v>
      </c>
      <c r="K24" s="17">
        <v>0</v>
      </c>
      <c r="L24" s="17">
        <v>0</v>
      </c>
      <c r="M24" s="17">
        <v>0</v>
      </c>
      <c r="N24" s="26"/>
    </row>
    <row r="25" spans="1:14" ht="12.75">
      <c r="A25" s="26">
        <v>13</v>
      </c>
      <c r="B25" s="3" t="s">
        <v>60</v>
      </c>
      <c r="C25" s="17"/>
      <c r="D25" s="17">
        <v>1</v>
      </c>
      <c r="E25" s="17"/>
      <c r="F25" s="17">
        <v>2</v>
      </c>
      <c r="G25" s="17">
        <v>16</v>
      </c>
      <c r="H25" s="27">
        <v>6</v>
      </c>
      <c r="I25" s="27">
        <v>2</v>
      </c>
      <c r="J25" s="27">
        <v>8</v>
      </c>
      <c r="K25" s="27">
        <v>0</v>
      </c>
      <c r="L25" s="27">
        <v>0</v>
      </c>
      <c r="M25" s="27">
        <v>0</v>
      </c>
      <c r="N25" s="3"/>
    </row>
    <row r="26" spans="1:14" ht="12.75">
      <c r="A26" s="26">
        <v>14</v>
      </c>
      <c r="B26" s="3" t="s">
        <v>61</v>
      </c>
      <c r="C26" s="38"/>
      <c r="D26" s="4">
        <v>2</v>
      </c>
      <c r="E26" s="38"/>
      <c r="F26" s="17">
        <v>1</v>
      </c>
      <c r="G26" s="38">
        <v>9</v>
      </c>
      <c r="H26" s="17">
        <v>0</v>
      </c>
      <c r="I26" s="17">
        <v>0</v>
      </c>
      <c r="J26" s="17">
        <v>0</v>
      </c>
      <c r="K26" s="17">
        <v>4</v>
      </c>
      <c r="L26" s="17">
        <v>5</v>
      </c>
      <c r="M26" s="17">
        <v>0</v>
      </c>
      <c r="N26" s="3"/>
    </row>
    <row r="27" spans="1:14" ht="12.75">
      <c r="A27" s="3"/>
      <c r="B27" s="3"/>
      <c r="C27" s="2"/>
      <c r="D27" s="2"/>
      <c r="E27" s="2"/>
      <c r="F27" s="2"/>
      <c r="G27" s="2"/>
      <c r="H27" s="5"/>
      <c r="I27" s="5"/>
      <c r="J27" s="5"/>
      <c r="K27" s="5"/>
      <c r="L27" s="5"/>
      <c r="M27" s="5"/>
      <c r="N27" s="3"/>
    </row>
    <row r="28" spans="1:14" ht="12.75">
      <c r="A28" s="3"/>
      <c r="B28" s="42" t="s">
        <v>36</v>
      </c>
      <c r="C28" s="2"/>
      <c r="D28" s="2"/>
      <c r="E28" s="2"/>
      <c r="F28" s="2"/>
      <c r="G28" s="2"/>
      <c r="H28" s="5"/>
      <c r="I28" s="5"/>
      <c r="J28" s="5"/>
      <c r="K28" s="5"/>
      <c r="L28" s="5"/>
      <c r="M28" s="5"/>
      <c r="N28" s="3"/>
    </row>
    <row r="29" spans="1:14" s="68" customFormat="1" ht="25.5">
      <c r="A29" s="66">
        <v>15</v>
      </c>
      <c r="B29" s="66" t="s">
        <v>125</v>
      </c>
      <c r="C29" s="67">
        <v>1</v>
      </c>
      <c r="D29" s="67"/>
      <c r="E29" s="67"/>
      <c r="F29" s="67">
        <v>2</v>
      </c>
      <c r="G29" s="67">
        <v>8</v>
      </c>
      <c r="H29" s="67">
        <v>8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6"/>
    </row>
    <row r="30" spans="1:14" ht="12.75">
      <c r="A30" s="3">
        <v>16</v>
      </c>
      <c r="B30" s="6" t="s">
        <v>69</v>
      </c>
      <c r="C30" s="2"/>
      <c r="D30" s="2">
        <v>1</v>
      </c>
      <c r="E30" s="2"/>
      <c r="F30" s="2">
        <v>2</v>
      </c>
      <c r="G30" s="2">
        <v>8</v>
      </c>
      <c r="H30" s="2">
        <v>8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3"/>
    </row>
    <row r="31" spans="1:14" s="65" customFormat="1" ht="25.5">
      <c r="A31" s="66">
        <v>17</v>
      </c>
      <c r="B31" s="63" t="s">
        <v>131</v>
      </c>
      <c r="C31" s="64">
        <v>2</v>
      </c>
      <c r="D31" s="64">
        <v>2</v>
      </c>
      <c r="E31" s="64"/>
      <c r="F31" s="64">
        <v>2</v>
      </c>
      <c r="G31" s="64">
        <v>8</v>
      </c>
      <c r="H31" s="64">
        <v>0</v>
      </c>
      <c r="I31" s="64">
        <v>0</v>
      </c>
      <c r="J31" s="64">
        <v>0</v>
      </c>
      <c r="K31" s="64">
        <v>6</v>
      </c>
      <c r="L31" s="64">
        <v>0</v>
      </c>
      <c r="M31" s="64">
        <v>2</v>
      </c>
      <c r="N31" s="69"/>
    </row>
    <row r="32" spans="1:14" ht="12.75">
      <c r="A32" s="26">
        <v>18</v>
      </c>
      <c r="B32" s="6" t="s">
        <v>70</v>
      </c>
      <c r="C32" s="2"/>
      <c r="D32" s="2">
        <v>2</v>
      </c>
      <c r="E32" s="2"/>
      <c r="F32" s="2">
        <v>2</v>
      </c>
      <c r="G32" s="2">
        <v>8</v>
      </c>
      <c r="H32" s="2">
        <v>0</v>
      </c>
      <c r="I32" s="2">
        <v>0</v>
      </c>
      <c r="J32" s="2">
        <v>0</v>
      </c>
      <c r="K32" s="2">
        <v>8</v>
      </c>
      <c r="L32" s="2">
        <v>0</v>
      </c>
      <c r="M32" s="2">
        <v>0</v>
      </c>
      <c r="N32" s="21"/>
    </row>
    <row r="33" spans="1:14" s="62" customFormat="1" ht="25.5">
      <c r="A33" s="58">
        <v>19</v>
      </c>
      <c r="B33" s="63" t="s">
        <v>128</v>
      </c>
      <c r="C33" s="60"/>
      <c r="D33" s="60">
        <v>2</v>
      </c>
      <c r="E33" s="60"/>
      <c r="F33" s="61">
        <v>2</v>
      </c>
      <c r="G33" s="60">
        <v>9</v>
      </c>
      <c r="H33" s="61">
        <v>0</v>
      </c>
      <c r="I33" s="61">
        <v>0</v>
      </c>
      <c r="J33" s="61">
        <v>0</v>
      </c>
      <c r="K33" s="61">
        <v>9</v>
      </c>
      <c r="L33" s="61">
        <v>0</v>
      </c>
      <c r="M33" s="61">
        <v>0</v>
      </c>
      <c r="N33" s="58"/>
    </row>
    <row r="34" spans="1:14" ht="12.75">
      <c r="A34" s="11"/>
      <c r="B34" s="11" t="s">
        <v>21</v>
      </c>
      <c r="C34" s="12">
        <f>COUNT(C13:C33)</f>
        <v>8</v>
      </c>
      <c r="D34" s="12"/>
      <c r="E34" s="11"/>
      <c r="F34" s="12">
        <f aca="true" t="shared" si="0" ref="F34:M34">SUM(F13:F33)</f>
        <v>60</v>
      </c>
      <c r="G34" s="12">
        <f t="shared" si="0"/>
        <v>372</v>
      </c>
      <c r="H34" s="12">
        <f t="shared" si="0"/>
        <v>119</v>
      </c>
      <c r="I34" s="12">
        <f t="shared" si="0"/>
        <v>48</v>
      </c>
      <c r="J34" s="12">
        <f t="shared" si="0"/>
        <v>20</v>
      </c>
      <c r="K34" s="12">
        <f t="shared" si="0"/>
        <v>103</v>
      </c>
      <c r="L34" s="12">
        <f t="shared" si="0"/>
        <v>62</v>
      </c>
      <c r="M34" s="12">
        <f t="shared" si="0"/>
        <v>20</v>
      </c>
      <c r="N34" s="11"/>
    </row>
    <row r="35" spans="1:14" ht="12.75">
      <c r="A35" s="1"/>
      <c r="B35" s="18" t="s">
        <v>32</v>
      </c>
      <c r="C35" s="19"/>
      <c r="D35" s="19"/>
      <c r="E35" s="19"/>
      <c r="F35" s="13"/>
      <c r="G35" s="101">
        <f>SUM(H34:J34)</f>
        <v>187</v>
      </c>
      <c r="H35" s="101"/>
      <c r="I35" s="101"/>
      <c r="J35" s="101">
        <f>SUM(K34:M34)</f>
        <v>185</v>
      </c>
      <c r="K35" s="101"/>
      <c r="L35" s="101"/>
      <c r="M35" s="10"/>
      <c r="N35" s="9"/>
    </row>
    <row r="36" spans="1:14" ht="12.75">
      <c r="A36" s="1"/>
      <c r="B36" s="76" t="s">
        <v>30</v>
      </c>
      <c r="C36" s="19"/>
      <c r="D36" s="19"/>
      <c r="E36" s="19"/>
      <c r="F36" s="76">
        <f>SUM(F13:F33)</f>
        <v>60</v>
      </c>
      <c r="G36" s="77" t="s">
        <v>156</v>
      </c>
      <c r="H36" s="77" t="s">
        <v>157</v>
      </c>
      <c r="I36" s="45"/>
      <c r="J36" s="45"/>
      <c r="K36" s="45"/>
      <c r="L36" s="45"/>
      <c r="M36" s="10"/>
      <c r="N36" s="9"/>
    </row>
    <row r="37" spans="1:14" ht="12.75">
      <c r="A37" s="1"/>
      <c r="B37" s="78" t="s">
        <v>37</v>
      </c>
      <c r="C37" s="19"/>
      <c r="D37" s="19"/>
      <c r="E37" s="19"/>
      <c r="F37" s="79">
        <f>SUM(F13:F26)</f>
        <v>50</v>
      </c>
      <c r="G37" s="81">
        <f>+SUM(F13:F15)+SUM(F21:F25)</f>
        <v>24</v>
      </c>
      <c r="H37" s="77">
        <f>F37-G37</f>
        <v>26</v>
      </c>
      <c r="I37" s="45"/>
      <c r="J37" s="45"/>
      <c r="K37" s="45"/>
      <c r="L37" s="45"/>
      <c r="M37" s="10"/>
      <c r="N37" s="9"/>
    </row>
    <row r="38" spans="1:14" ht="12.75">
      <c r="A38" s="1"/>
      <c r="B38" s="78" t="s">
        <v>155</v>
      </c>
      <c r="C38" s="19"/>
      <c r="D38" s="19"/>
      <c r="E38" s="19"/>
      <c r="F38" s="79">
        <f>SUM(F29:F33)</f>
        <v>10</v>
      </c>
      <c r="G38" s="77">
        <f>+F29+F30</f>
        <v>4</v>
      </c>
      <c r="H38" s="77">
        <f>F38-G38</f>
        <v>6</v>
      </c>
      <c r="I38" s="53"/>
      <c r="J38" s="45"/>
      <c r="K38" s="45"/>
      <c r="L38" s="45"/>
      <c r="M38" s="10"/>
      <c r="N38" s="9"/>
    </row>
    <row r="39" spans="7:8" ht="12.75">
      <c r="G39" s="43">
        <f>SUM(G37:G38)</f>
        <v>28</v>
      </c>
      <c r="H39" s="43">
        <f>SUM(H37:H38)</f>
        <v>32</v>
      </c>
    </row>
    <row r="40" spans="2:5" ht="12.75">
      <c r="B40" s="90" t="s">
        <v>43</v>
      </c>
      <c r="C40" s="91"/>
      <c r="D40" s="91"/>
      <c r="E40" s="91"/>
    </row>
    <row r="41" spans="1:14" ht="12.75">
      <c r="A41" s="36"/>
      <c r="B41" s="36" t="s">
        <v>33</v>
      </c>
      <c r="C41" s="36"/>
      <c r="D41" s="36"/>
      <c r="E41" s="36"/>
      <c r="F41" s="36">
        <f>SUM(F13:F18)</f>
        <v>29</v>
      </c>
      <c r="G41" s="36">
        <f>SUM(G13:G18)</f>
        <v>154</v>
      </c>
      <c r="H41" s="36">
        <f aca="true" t="shared" si="1" ref="H41:M41">SUM(H13:H18)</f>
        <v>51</v>
      </c>
      <c r="I41" s="36">
        <f t="shared" si="1"/>
        <v>21</v>
      </c>
      <c r="J41" s="36">
        <f t="shared" si="1"/>
        <v>6</v>
      </c>
      <c r="K41" s="36">
        <f t="shared" si="1"/>
        <v>46</v>
      </c>
      <c r="L41" s="36">
        <f t="shared" si="1"/>
        <v>12</v>
      </c>
      <c r="M41" s="36">
        <f t="shared" si="1"/>
        <v>18</v>
      </c>
      <c r="N41" s="36"/>
    </row>
    <row r="42" spans="1:14" ht="12.75">
      <c r="A42" s="24"/>
      <c r="B42" s="24" t="s">
        <v>34</v>
      </c>
      <c r="C42" s="24"/>
      <c r="D42" s="24"/>
      <c r="E42" s="24"/>
      <c r="F42" s="88">
        <f>SUM(F19:F21)</f>
        <v>14</v>
      </c>
      <c r="G42" s="24">
        <f>SUM(G19:G21)</f>
        <v>90</v>
      </c>
      <c r="H42" s="24">
        <f aca="true" t="shared" si="2" ref="H42:M42">SUM(H19:H21)</f>
        <v>30</v>
      </c>
      <c r="I42" s="24">
        <f t="shared" si="2"/>
        <v>0</v>
      </c>
      <c r="J42" s="24">
        <f t="shared" si="2"/>
        <v>0</v>
      </c>
      <c r="K42" s="24">
        <f t="shared" si="2"/>
        <v>30</v>
      </c>
      <c r="L42" s="24">
        <f t="shared" si="2"/>
        <v>30</v>
      </c>
      <c r="M42" s="24">
        <f t="shared" si="2"/>
        <v>0</v>
      </c>
      <c r="N42" s="24"/>
    </row>
    <row r="43" spans="2:13" ht="12.75">
      <c r="B43" s="41" t="s">
        <v>35</v>
      </c>
      <c r="F43">
        <f>SUM(F41:F42)</f>
        <v>43</v>
      </c>
      <c r="G43">
        <f aca="true" t="shared" si="3" ref="G43:M43">SUM(G41:G42)</f>
        <v>244</v>
      </c>
      <c r="H43">
        <f t="shared" si="3"/>
        <v>81</v>
      </c>
      <c r="I43">
        <f t="shared" si="3"/>
        <v>21</v>
      </c>
      <c r="J43">
        <f t="shared" si="3"/>
        <v>6</v>
      </c>
      <c r="K43">
        <f t="shared" si="3"/>
        <v>76</v>
      </c>
      <c r="L43">
        <f t="shared" si="3"/>
        <v>42</v>
      </c>
      <c r="M43">
        <f t="shared" si="3"/>
        <v>18</v>
      </c>
    </row>
    <row r="44" spans="2:13" ht="12.75">
      <c r="B44" s="15" t="s">
        <v>0</v>
      </c>
      <c r="D44" s="15"/>
      <c r="E44" s="20" t="s">
        <v>24</v>
      </c>
      <c r="F44" s="20" t="s">
        <v>1</v>
      </c>
      <c r="G44" s="20"/>
      <c r="H44" s="15"/>
      <c r="I44" s="15"/>
      <c r="J44" s="15"/>
      <c r="K44" s="15"/>
      <c r="L44" s="15"/>
      <c r="M44" s="15"/>
    </row>
    <row r="45" spans="2:13" ht="12.75">
      <c r="B45" t="s">
        <v>2</v>
      </c>
      <c r="D45" s="16"/>
      <c r="E45" s="71">
        <f>G45/G48</f>
        <v>0.4930875576036866</v>
      </c>
      <c r="F45" s="20" t="s">
        <v>25</v>
      </c>
      <c r="G45" s="20">
        <f>H67+K67</f>
        <v>107</v>
      </c>
      <c r="H45" s="15"/>
      <c r="I45" s="15"/>
      <c r="J45" s="15"/>
      <c r="K45" s="15"/>
      <c r="L45" s="15"/>
      <c r="M45" s="15"/>
    </row>
    <row r="46" spans="2:13" ht="12.75">
      <c r="B46" t="s">
        <v>48</v>
      </c>
      <c r="D46" s="16"/>
      <c r="E46" s="71">
        <f>G46/G48</f>
        <v>0.4608294930875576</v>
      </c>
      <c r="F46" s="20" t="s">
        <v>26</v>
      </c>
      <c r="G46" s="20">
        <f>I67+L67</f>
        <v>100</v>
      </c>
      <c r="H46" s="15"/>
      <c r="I46" s="15"/>
      <c r="J46" s="15"/>
      <c r="K46" s="15"/>
      <c r="L46" s="15"/>
      <c r="M46" s="15"/>
    </row>
    <row r="47" spans="2:13" ht="12.75">
      <c r="B47" t="s">
        <v>82</v>
      </c>
      <c r="D47" s="16"/>
      <c r="E47" s="71">
        <f>G47/G48</f>
        <v>0.04608294930875576</v>
      </c>
      <c r="F47" s="20" t="s">
        <v>27</v>
      </c>
      <c r="G47" s="20">
        <f>J67+M67</f>
        <v>10</v>
      </c>
      <c r="H47" s="15"/>
      <c r="I47" s="15"/>
      <c r="J47" s="15"/>
      <c r="K47" s="15"/>
      <c r="L47" s="15"/>
      <c r="M47" s="15"/>
    </row>
    <row r="48" spans="2:13" ht="12.75">
      <c r="B48" t="s">
        <v>42</v>
      </c>
      <c r="D48" s="15"/>
      <c r="E48" s="71">
        <f>SUM(E45:E47)</f>
        <v>1</v>
      </c>
      <c r="F48" s="20" t="s">
        <v>4</v>
      </c>
      <c r="G48" s="20">
        <f>SUM(G45:G47)</f>
        <v>217</v>
      </c>
      <c r="H48" s="15"/>
      <c r="I48" s="15"/>
      <c r="J48" s="15"/>
      <c r="K48" s="15"/>
      <c r="L48" s="15"/>
      <c r="M48" s="15"/>
    </row>
    <row r="49" ht="12.75">
      <c r="B49" t="s">
        <v>68</v>
      </c>
    </row>
    <row r="50" spans="1:14" ht="25.5">
      <c r="A50" s="102" t="s">
        <v>22</v>
      </c>
      <c r="B50" s="103" t="s">
        <v>5</v>
      </c>
      <c r="C50" s="106" t="s">
        <v>6</v>
      </c>
      <c r="D50" s="107"/>
      <c r="E50" s="108"/>
      <c r="F50" s="82" t="s">
        <v>7</v>
      </c>
      <c r="G50" s="106" t="s">
        <v>8</v>
      </c>
      <c r="H50" s="107"/>
      <c r="I50" s="107"/>
      <c r="J50" s="107"/>
      <c r="K50" s="107"/>
      <c r="L50" s="107"/>
      <c r="M50" s="108"/>
      <c r="N50" s="92" t="s">
        <v>9</v>
      </c>
    </row>
    <row r="51" spans="1:14" ht="12.75">
      <c r="A51" s="102"/>
      <c r="B51" s="104"/>
      <c r="C51" s="83" t="s">
        <v>10</v>
      </c>
      <c r="D51" s="83" t="s">
        <v>11</v>
      </c>
      <c r="E51" s="84" t="s">
        <v>12</v>
      </c>
      <c r="F51" s="95" t="s">
        <v>30</v>
      </c>
      <c r="G51" s="84" t="s">
        <v>4</v>
      </c>
      <c r="H51" s="97" t="s">
        <v>129</v>
      </c>
      <c r="I51" s="98"/>
      <c r="J51" s="99"/>
      <c r="K51" s="97" t="s">
        <v>130</v>
      </c>
      <c r="L51" s="98"/>
      <c r="M51" s="99"/>
      <c r="N51" s="93"/>
    </row>
    <row r="52" spans="1:14" ht="12.75">
      <c r="A52" s="102"/>
      <c r="B52" s="105"/>
      <c r="C52" s="86"/>
      <c r="D52" s="86" t="s">
        <v>15</v>
      </c>
      <c r="E52" s="87" t="s">
        <v>16</v>
      </c>
      <c r="F52" s="96"/>
      <c r="G52" s="87" t="s">
        <v>17</v>
      </c>
      <c r="H52" s="85" t="s">
        <v>18</v>
      </c>
      <c r="I52" s="61" t="s">
        <v>19</v>
      </c>
      <c r="J52" s="61" t="s">
        <v>20</v>
      </c>
      <c r="K52" s="61" t="s">
        <v>18</v>
      </c>
      <c r="L52" s="61" t="s">
        <v>19</v>
      </c>
      <c r="M52" s="61" t="s">
        <v>20</v>
      </c>
      <c r="N52" s="94"/>
    </row>
    <row r="53" spans="1:14" ht="12.75">
      <c r="A53" s="29">
        <v>1</v>
      </c>
      <c r="B53" s="29" t="s">
        <v>83</v>
      </c>
      <c r="C53" s="30">
        <v>3</v>
      </c>
      <c r="D53" s="30">
        <v>3</v>
      </c>
      <c r="E53" s="30"/>
      <c r="F53" s="31">
        <v>6</v>
      </c>
      <c r="G53" s="30">
        <v>30</v>
      </c>
      <c r="H53" s="31">
        <v>15</v>
      </c>
      <c r="I53" s="31">
        <v>15</v>
      </c>
      <c r="J53" s="31">
        <v>0</v>
      </c>
      <c r="K53" s="31">
        <v>0</v>
      </c>
      <c r="L53" s="31">
        <v>0</v>
      </c>
      <c r="M53" s="31">
        <v>0</v>
      </c>
      <c r="N53" s="29"/>
    </row>
    <row r="54" spans="1:14" ht="12.75">
      <c r="A54" s="21">
        <v>2</v>
      </c>
      <c r="B54" s="40" t="s">
        <v>84</v>
      </c>
      <c r="C54" s="39">
        <v>4</v>
      </c>
      <c r="D54" s="39">
        <v>4</v>
      </c>
      <c r="E54" s="39"/>
      <c r="F54" s="22">
        <v>6</v>
      </c>
      <c r="G54" s="39">
        <v>30</v>
      </c>
      <c r="H54" s="22">
        <v>0</v>
      </c>
      <c r="I54" s="22">
        <v>0</v>
      </c>
      <c r="J54" s="22">
        <v>0</v>
      </c>
      <c r="K54" s="22">
        <v>15</v>
      </c>
      <c r="L54" s="22">
        <v>15</v>
      </c>
      <c r="M54" s="22">
        <v>0</v>
      </c>
      <c r="N54" s="21"/>
    </row>
    <row r="55" spans="1:14" ht="12.75">
      <c r="A55" s="26">
        <v>3</v>
      </c>
      <c r="B55" s="3" t="s">
        <v>58</v>
      </c>
      <c r="C55" s="4"/>
      <c r="D55" s="4"/>
      <c r="E55" s="4" t="s">
        <v>127</v>
      </c>
      <c r="F55" s="2">
        <v>20</v>
      </c>
      <c r="G55" s="4">
        <v>30</v>
      </c>
      <c r="H55" s="2">
        <v>0</v>
      </c>
      <c r="I55" s="2">
        <v>15</v>
      </c>
      <c r="J55" s="2">
        <v>0</v>
      </c>
      <c r="K55" s="2">
        <v>0</v>
      </c>
      <c r="L55" s="2">
        <v>15</v>
      </c>
      <c r="M55" s="2">
        <v>0</v>
      </c>
      <c r="N55" s="3" t="s">
        <v>158</v>
      </c>
    </row>
    <row r="56" spans="1:14" ht="12.75">
      <c r="A56" s="26">
        <v>4</v>
      </c>
      <c r="B56" s="3" t="s">
        <v>85</v>
      </c>
      <c r="C56" s="2"/>
      <c r="D56" s="4">
        <v>3</v>
      </c>
      <c r="E56" s="2"/>
      <c r="F56" s="2">
        <v>3</v>
      </c>
      <c r="G56" s="2">
        <v>10</v>
      </c>
      <c r="H56" s="2">
        <v>0</v>
      </c>
      <c r="I56" s="2">
        <v>10</v>
      </c>
      <c r="J56" s="2">
        <v>0</v>
      </c>
      <c r="K56" s="2">
        <v>0</v>
      </c>
      <c r="L56" s="2">
        <v>0</v>
      </c>
      <c r="M56" s="2">
        <v>0</v>
      </c>
      <c r="N56" s="26"/>
    </row>
    <row r="57" spans="1:14" ht="12.75">
      <c r="A57" s="26">
        <v>5</v>
      </c>
      <c r="B57" s="3" t="s">
        <v>29</v>
      </c>
      <c r="C57" s="2"/>
      <c r="D57" s="2" t="s">
        <v>127</v>
      </c>
      <c r="E57" s="2"/>
      <c r="F57" s="2">
        <v>2</v>
      </c>
      <c r="G57" s="2">
        <v>20</v>
      </c>
      <c r="H57" s="5">
        <v>10</v>
      </c>
      <c r="I57" s="5">
        <v>0</v>
      </c>
      <c r="J57" s="5">
        <v>0</v>
      </c>
      <c r="K57" s="5">
        <v>10</v>
      </c>
      <c r="L57" s="5">
        <v>0</v>
      </c>
      <c r="M57" s="5">
        <v>0</v>
      </c>
      <c r="N57" s="80" t="s">
        <v>159</v>
      </c>
    </row>
    <row r="58" spans="1:14" ht="12.75">
      <c r="A58" s="26">
        <v>6</v>
      </c>
      <c r="B58" s="3" t="s">
        <v>86</v>
      </c>
      <c r="C58" s="2"/>
      <c r="D58" s="4">
        <v>3</v>
      </c>
      <c r="E58" s="2"/>
      <c r="F58" s="2">
        <v>4</v>
      </c>
      <c r="G58" s="2">
        <v>18</v>
      </c>
      <c r="H58" s="2">
        <v>10</v>
      </c>
      <c r="I58" s="2">
        <v>8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7</v>
      </c>
      <c r="B59" s="6" t="s">
        <v>87</v>
      </c>
      <c r="C59" s="7"/>
      <c r="D59" s="8">
        <v>3</v>
      </c>
      <c r="E59" s="7"/>
      <c r="F59" s="2">
        <v>4</v>
      </c>
      <c r="G59" s="2">
        <v>16</v>
      </c>
      <c r="H59" s="2">
        <v>6</v>
      </c>
      <c r="I59" s="2">
        <v>2</v>
      </c>
      <c r="J59" s="2">
        <v>8</v>
      </c>
      <c r="K59" s="2">
        <v>0</v>
      </c>
      <c r="L59" s="2">
        <v>0</v>
      </c>
      <c r="M59" s="2">
        <v>0</v>
      </c>
      <c r="N59" s="26"/>
    </row>
    <row r="60" spans="1:14" ht="12.75">
      <c r="A60" s="26">
        <v>8</v>
      </c>
      <c r="B60" s="6" t="s">
        <v>88</v>
      </c>
      <c r="C60" s="7">
        <v>4</v>
      </c>
      <c r="D60" s="8">
        <v>4</v>
      </c>
      <c r="E60" s="7"/>
      <c r="F60" s="7">
        <v>5</v>
      </c>
      <c r="G60" s="7">
        <v>16</v>
      </c>
      <c r="H60" s="5">
        <v>0</v>
      </c>
      <c r="I60" s="5">
        <v>0</v>
      </c>
      <c r="J60" s="5">
        <v>0</v>
      </c>
      <c r="K60" s="5">
        <v>6</v>
      </c>
      <c r="L60" s="5">
        <v>10</v>
      </c>
      <c r="M60" s="5">
        <v>0</v>
      </c>
      <c r="N60" s="26"/>
    </row>
    <row r="61" spans="1:14" ht="12.75">
      <c r="A61" s="26"/>
      <c r="B61" s="2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6"/>
    </row>
    <row r="62" spans="1:14" ht="12.75">
      <c r="A62" s="3"/>
      <c r="B62" s="42" t="s">
        <v>36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</row>
    <row r="63" spans="1:14" ht="12.75">
      <c r="A63" s="3">
        <v>9</v>
      </c>
      <c r="B63" s="3" t="s">
        <v>98</v>
      </c>
      <c r="C63" s="2"/>
      <c r="D63" s="4">
        <v>3</v>
      </c>
      <c r="E63" s="2"/>
      <c r="F63" s="2">
        <v>2</v>
      </c>
      <c r="G63" s="2">
        <v>6</v>
      </c>
      <c r="H63" s="2">
        <v>0</v>
      </c>
      <c r="I63" s="2">
        <v>4</v>
      </c>
      <c r="J63" s="2">
        <v>2</v>
      </c>
      <c r="K63" s="2">
        <v>0</v>
      </c>
      <c r="L63" s="2">
        <v>0</v>
      </c>
      <c r="M63" s="2">
        <v>0</v>
      </c>
      <c r="N63" s="3"/>
    </row>
    <row r="64" spans="1:14" ht="12.75">
      <c r="A64" s="3">
        <v>10</v>
      </c>
      <c r="B64" s="3" t="s">
        <v>99</v>
      </c>
      <c r="C64" s="2">
        <v>3</v>
      </c>
      <c r="D64" s="4">
        <v>3</v>
      </c>
      <c r="E64" s="2"/>
      <c r="F64" s="2">
        <v>3</v>
      </c>
      <c r="G64" s="2">
        <v>14</v>
      </c>
      <c r="H64" s="2">
        <v>8</v>
      </c>
      <c r="I64" s="2">
        <v>6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ht="12.75">
      <c r="A65" s="3">
        <v>11</v>
      </c>
      <c r="B65" s="54" t="s">
        <v>100</v>
      </c>
      <c r="C65" s="2">
        <v>4</v>
      </c>
      <c r="D65" s="4"/>
      <c r="E65" s="2"/>
      <c r="F65" s="2">
        <v>3</v>
      </c>
      <c r="G65" s="2">
        <v>12</v>
      </c>
      <c r="H65" s="2">
        <v>0</v>
      </c>
      <c r="I65" s="2">
        <v>0</v>
      </c>
      <c r="J65" s="2">
        <v>0</v>
      </c>
      <c r="K65" s="2">
        <v>12</v>
      </c>
      <c r="L65" s="2">
        <v>0</v>
      </c>
      <c r="M65" s="2">
        <v>0</v>
      </c>
      <c r="N65" s="3"/>
    </row>
    <row r="66" spans="1:14" ht="12.75">
      <c r="A66" s="3">
        <v>12</v>
      </c>
      <c r="B66" s="26" t="s">
        <v>101</v>
      </c>
      <c r="C66" s="2"/>
      <c r="D66" s="4">
        <v>4</v>
      </c>
      <c r="E66" s="2"/>
      <c r="F66" s="2">
        <v>2</v>
      </c>
      <c r="G66" s="2">
        <v>15</v>
      </c>
      <c r="H66" s="2">
        <v>0</v>
      </c>
      <c r="I66" s="2">
        <v>0</v>
      </c>
      <c r="J66" s="2">
        <v>0</v>
      </c>
      <c r="K66" s="2">
        <v>15</v>
      </c>
      <c r="L66" s="2">
        <v>0</v>
      </c>
      <c r="M66" s="2">
        <v>0</v>
      </c>
      <c r="N66" s="3"/>
    </row>
    <row r="67" spans="1:14" ht="12.75">
      <c r="A67" s="11"/>
      <c r="B67" s="11" t="s">
        <v>21</v>
      </c>
      <c r="C67" s="12">
        <f>COUNT(C53:C66)</f>
        <v>5</v>
      </c>
      <c r="D67" s="11"/>
      <c r="E67" s="11"/>
      <c r="F67" s="12">
        <f aca="true" t="shared" si="4" ref="F67:M67">SUM(F53:F66)</f>
        <v>60</v>
      </c>
      <c r="G67" s="12">
        <f t="shared" si="4"/>
        <v>217</v>
      </c>
      <c r="H67" s="12">
        <f t="shared" si="4"/>
        <v>49</v>
      </c>
      <c r="I67" s="12">
        <f t="shared" si="4"/>
        <v>60</v>
      </c>
      <c r="J67" s="12">
        <f t="shared" si="4"/>
        <v>10</v>
      </c>
      <c r="K67" s="12">
        <f t="shared" si="4"/>
        <v>58</v>
      </c>
      <c r="L67" s="12">
        <f t="shared" si="4"/>
        <v>40</v>
      </c>
      <c r="M67" s="12">
        <f t="shared" si="4"/>
        <v>0</v>
      </c>
      <c r="N67" s="11"/>
    </row>
    <row r="68" spans="1:14" ht="12.75">
      <c r="A68" s="15"/>
      <c r="B68" s="15" t="s">
        <v>32</v>
      </c>
      <c r="C68" s="15"/>
      <c r="D68" s="15"/>
      <c r="E68" s="15"/>
      <c r="F68" s="15"/>
      <c r="G68" s="15"/>
      <c r="H68" s="100">
        <f>SUM(H67:J67)</f>
        <v>119</v>
      </c>
      <c r="I68" s="100"/>
      <c r="J68" s="100"/>
      <c r="K68" s="100">
        <f>SUM(K67:M67)</f>
        <v>98</v>
      </c>
      <c r="L68" s="100"/>
      <c r="M68" s="100"/>
      <c r="N68" s="14"/>
    </row>
    <row r="69" spans="1:14" ht="12.75">
      <c r="A69" s="15"/>
      <c r="B69" t="s">
        <v>114</v>
      </c>
      <c r="C69" s="15"/>
      <c r="D69" s="15"/>
      <c r="E69" s="15"/>
      <c r="F69" s="15"/>
      <c r="G69" s="15"/>
      <c r="H69" s="43"/>
      <c r="I69" s="43"/>
      <c r="J69" s="43"/>
      <c r="K69" s="43"/>
      <c r="L69" s="43"/>
      <c r="M69" s="43"/>
      <c r="N69" s="14"/>
    </row>
    <row r="70" spans="1:14" ht="12.75">
      <c r="A70" s="15"/>
      <c r="B70" s="76" t="s">
        <v>30</v>
      </c>
      <c r="C70" s="19"/>
      <c r="D70" s="19"/>
      <c r="E70" s="19"/>
      <c r="F70" s="76">
        <f>SUM(F53:F66)</f>
        <v>60</v>
      </c>
      <c r="G70" s="77" t="s">
        <v>153</v>
      </c>
      <c r="H70" s="77" t="s">
        <v>154</v>
      </c>
      <c r="I70" s="43"/>
      <c r="J70" s="43"/>
      <c r="K70" s="43"/>
      <c r="L70" s="43"/>
      <c r="M70" s="43"/>
      <c r="N70" s="14"/>
    </row>
    <row r="71" spans="1:14" ht="12.75">
      <c r="A71" s="15"/>
      <c r="B71" s="78" t="s">
        <v>37</v>
      </c>
      <c r="C71" s="19"/>
      <c r="D71" s="19"/>
      <c r="E71" s="19"/>
      <c r="F71" s="79">
        <f>SUM(F53:F60)</f>
        <v>50</v>
      </c>
      <c r="G71" s="77">
        <f>+F53+SUM(F55:F59)-13</f>
        <v>26</v>
      </c>
      <c r="H71" s="77">
        <f>F71-G71</f>
        <v>24</v>
      </c>
      <c r="I71" s="43"/>
      <c r="J71" s="43"/>
      <c r="K71" s="43"/>
      <c r="L71" s="43"/>
      <c r="M71" s="43"/>
      <c r="N71" s="14"/>
    </row>
    <row r="72" spans="1:14" ht="12.75">
      <c r="A72" s="15"/>
      <c r="B72" s="78" t="s">
        <v>155</v>
      </c>
      <c r="C72" s="19"/>
      <c r="D72" s="19"/>
      <c r="E72" s="19"/>
      <c r="F72" s="79">
        <f>SUM(F63:F66)</f>
        <v>10</v>
      </c>
      <c r="G72" s="77">
        <f>+F63+F64</f>
        <v>5</v>
      </c>
      <c r="H72" s="77">
        <f>F72-G72</f>
        <v>5</v>
      </c>
      <c r="I72" s="43"/>
      <c r="J72" s="43"/>
      <c r="K72" s="43"/>
      <c r="L72" s="43"/>
      <c r="M72" s="43"/>
      <c r="N72" s="14"/>
    </row>
    <row r="73" spans="1:14" ht="12.75">
      <c r="A73" s="15"/>
      <c r="C73" s="15"/>
      <c r="D73" s="15"/>
      <c r="E73" s="15"/>
      <c r="F73" s="15"/>
      <c r="G73" s="43">
        <f>SUM(G71:G72)</f>
        <v>31</v>
      </c>
      <c r="H73" s="43">
        <f>SUM(H71:H72)</f>
        <v>29</v>
      </c>
      <c r="I73" s="43"/>
      <c r="J73" s="43"/>
      <c r="K73" s="43"/>
      <c r="L73" s="43"/>
      <c r="M73" s="43"/>
      <c r="N73" s="14"/>
    </row>
    <row r="74" spans="1:14" ht="12.75">
      <c r="A74" s="15"/>
      <c r="C74" s="15"/>
      <c r="D74" s="15"/>
      <c r="E74" s="15"/>
      <c r="F74" s="15"/>
      <c r="G74" s="15"/>
      <c r="H74" s="43"/>
      <c r="I74" s="43"/>
      <c r="J74" s="43"/>
      <c r="K74" s="43"/>
      <c r="L74" s="43"/>
      <c r="M74" s="43"/>
      <c r="N74" s="14"/>
    </row>
    <row r="75" spans="1:14" ht="12.75">
      <c r="A75" s="15"/>
      <c r="B75" s="90" t="s">
        <v>43</v>
      </c>
      <c r="C75" s="91"/>
      <c r="D75" s="91"/>
      <c r="E75" s="91"/>
      <c r="N75" s="14"/>
    </row>
    <row r="76" spans="1:14" ht="12.75">
      <c r="A76" s="15"/>
      <c r="B76" s="36" t="s">
        <v>33</v>
      </c>
      <c r="C76" s="36"/>
      <c r="D76" s="36"/>
      <c r="E76" s="36"/>
      <c r="F76" s="36">
        <f>SUM(F53:F53)</f>
        <v>6</v>
      </c>
      <c r="G76" s="36">
        <f>SUM(G53:G53)</f>
        <v>30</v>
      </c>
      <c r="H76" s="36">
        <f aca="true" t="shared" si="5" ref="H76:M76">SUM(H53:H53)</f>
        <v>15</v>
      </c>
      <c r="I76" s="36">
        <f t="shared" si="5"/>
        <v>15</v>
      </c>
      <c r="J76" s="36">
        <f t="shared" si="5"/>
        <v>0</v>
      </c>
      <c r="K76" s="36">
        <f t="shared" si="5"/>
        <v>0</v>
      </c>
      <c r="L76" s="36">
        <f t="shared" si="5"/>
        <v>0</v>
      </c>
      <c r="M76" s="36">
        <f t="shared" si="5"/>
        <v>0</v>
      </c>
      <c r="N76" s="14"/>
    </row>
    <row r="77" spans="1:14" ht="12.75">
      <c r="A77" s="15"/>
      <c r="B77" s="24" t="s">
        <v>34</v>
      </c>
      <c r="C77" s="24"/>
      <c r="D77" s="24"/>
      <c r="E77" s="24"/>
      <c r="F77" s="88">
        <f>SUM(F54:F54)</f>
        <v>6</v>
      </c>
      <c r="G77" s="24">
        <f>SUM(G54:G54)</f>
        <v>30</v>
      </c>
      <c r="H77" s="24">
        <f aca="true" t="shared" si="6" ref="H77:M77">SUM(H54:H54)</f>
        <v>0</v>
      </c>
      <c r="I77" s="24">
        <f t="shared" si="6"/>
        <v>0</v>
      </c>
      <c r="J77" s="24">
        <f t="shared" si="6"/>
        <v>0</v>
      </c>
      <c r="K77" s="24">
        <f t="shared" si="6"/>
        <v>15</v>
      </c>
      <c r="L77" s="24">
        <f t="shared" si="6"/>
        <v>15</v>
      </c>
      <c r="M77" s="24">
        <f t="shared" si="6"/>
        <v>0</v>
      </c>
      <c r="N77" s="14"/>
    </row>
    <row r="78" spans="2:13" ht="12.75">
      <c r="B78" s="41" t="s">
        <v>35</v>
      </c>
      <c r="F78">
        <f>SUM(F76:F77)</f>
        <v>12</v>
      </c>
      <c r="G78">
        <f aca="true" t="shared" si="7" ref="G78:M78">SUM(G75:G77)</f>
        <v>60</v>
      </c>
      <c r="H78">
        <f t="shared" si="7"/>
        <v>15</v>
      </c>
      <c r="I78">
        <f t="shared" si="7"/>
        <v>15</v>
      </c>
      <c r="J78">
        <f t="shared" si="7"/>
        <v>0</v>
      </c>
      <c r="K78">
        <f t="shared" si="7"/>
        <v>15</v>
      </c>
      <c r="L78">
        <f t="shared" si="7"/>
        <v>15</v>
      </c>
      <c r="M78">
        <f t="shared" si="7"/>
        <v>0</v>
      </c>
    </row>
    <row r="79" ht="12.75">
      <c r="B79" s="41"/>
    </row>
    <row r="80" spans="2:6" ht="12.75">
      <c r="B80" s="75" t="s">
        <v>134</v>
      </c>
      <c r="F80" s="74"/>
    </row>
    <row r="81" spans="2:6" ht="12.75">
      <c r="B81" s="74" t="s">
        <v>135</v>
      </c>
      <c r="F81" s="74" t="s">
        <v>136</v>
      </c>
    </row>
    <row r="82" spans="1:6" ht="12.75">
      <c r="A82">
        <v>1</v>
      </c>
      <c r="B82" s="74" t="s">
        <v>137</v>
      </c>
      <c r="E82">
        <v>1</v>
      </c>
      <c r="F82" t="s">
        <v>138</v>
      </c>
    </row>
    <row r="83" spans="1:6" ht="12.75">
      <c r="A83">
        <v>2</v>
      </c>
      <c r="B83" s="74" t="s">
        <v>139</v>
      </c>
      <c r="E83">
        <v>2</v>
      </c>
      <c r="F83" t="s">
        <v>140</v>
      </c>
    </row>
    <row r="84" spans="1:6" ht="12.75">
      <c r="A84">
        <v>3</v>
      </c>
      <c r="B84" s="74" t="s">
        <v>141</v>
      </c>
      <c r="E84">
        <v>3</v>
      </c>
      <c r="F84" t="s">
        <v>142</v>
      </c>
    </row>
    <row r="85" spans="1:6" ht="12.75">
      <c r="A85">
        <v>4</v>
      </c>
      <c r="B85" s="74" t="s">
        <v>143</v>
      </c>
      <c r="E85">
        <v>4</v>
      </c>
      <c r="F85" t="s">
        <v>144</v>
      </c>
    </row>
    <row r="86" spans="1:6" ht="12.75">
      <c r="A86">
        <v>5</v>
      </c>
      <c r="B86" s="74" t="s">
        <v>145</v>
      </c>
      <c r="E86">
        <v>5</v>
      </c>
      <c r="F86" t="s">
        <v>146</v>
      </c>
    </row>
    <row r="87" spans="1:6" ht="12.75">
      <c r="A87">
        <v>6</v>
      </c>
      <c r="B87" s="74" t="s">
        <v>147</v>
      </c>
      <c r="E87">
        <v>6</v>
      </c>
      <c r="F87" t="s">
        <v>148</v>
      </c>
    </row>
    <row r="88" spans="1:6" ht="12.75">
      <c r="A88">
        <v>7</v>
      </c>
      <c r="B88" s="74" t="s">
        <v>149</v>
      </c>
      <c r="E88">
        <v>7</v>
      </c>
      <c r="F88" t="s">
        <v>150</v>
      </c>
    </row>
    <row r="89" spans="1:2" ht="12.75">
      <c r="A89">
        <v>8</v>
      </c>
      <c r="B89" s="74" t="s">
        <v>151</v>
      </c>
    </row>
    <row r="90" spans="1:2" ht="12.75">
      <c r="A90">
        <v>9</v>
      </c>
      <c r="B90" s="74" t="s">
        <v>152</v>
      </c>
    </row>
    <row r="91" ht="12.75">
      <c r="B91" s="41"/>
    </row>
    <row r="92" spans="2:5" ht="12.75">
      <c r="B92" t="s">
        <v>43</v>
      </c>
      <c r="D92" t="s">
        <v>119</v>
      </c>
      <c r="E92" t="s">
        <v>116</v>
      </c>
    </row>
    <row r="93" spans="2:13" s="36" customFormat="1" ht="12.75">
      <c r="B93" s="36" t="s">
        <v>33</v>
      </c>
      <c r="D93" s="36">
        <v>180</v>
      </c>
      <c r="E93" s="36">
        <v>24</v>
      </c>
      <c r="F93" s="36">
        <f aca="true" t="shared" si="8" ref="F93:M94">+F41+F76</f>
        <v>35</v>
      </c>
      <c r="G93" s="36">
        <f t="shared" si="8"/>
        <v>184</v>
      </c>
      <c r="H93" s="36">
        <f t="shared" si="8"/>
        <v>66</v>
      </c>
      <c r="I93" s="36">
        <f t="shared" si="8"/>
        <v>36</v>
      </c>
      <c r="J93" s="36">
        <f t="shared" si="8"/>
        <v>6</v>
      </c>
      <c r="K93" s="36">
        <f t="shared" si="8"/>
        <v>46</v>
      </c>
      <c r="L93" s="36">
        <f t="shared" si="8"/>
        <v>12</v>
      </c>
      <c r="M93" s="36">
        <f t="shared" si="8"/>
        <v>18</v>
      </c>
    </row>
    <row r="94" spans="2:13" s="24" customFormat="1" ht="12.75">
      <c r="B94" s="24" t="s">
        <v>34</v>
      </c>
      <c r="D94" s="24">
        <v>120</v>
      </c>
      <c r="E94" s="24">
        <v>17</v>
      </c>
      <c r="F94" s="88">
        <f t="shared" si="8"/>
        <v>20</v>
      </c>
      <c r="G94" s="24">
        <f t="shared" si="8"/>
        <v>120</v>
      </c>
      <c r="H94" s="24">
        <f t="shared" si="8"/>
        <v>30</v>
      </c>
      <c r="I94" s="24">
        <f t="shared" si="8"/>
        <v>0</v>
      </c>
      <c r="J94" s="24">
        <f t="shared" si="8"/>
        <v>0</v>
      </c>
      <c r="K94" s="24">
        <f t="shared" si="8"/>
        <v>45</v>
      </c>
      <c r="L94" s="24">
        <f t="shared" si="8"/>
        <v>45</v>
      </c>
      <c r="M94" s="24">
        <f t="shared" si="8"/>
        <v>0</v>
      </c>
    </row>
    <row r="95" spans="1:13" ht="12.75">
      <c r="A95" s="56"/>
      <c r="B95" s="57" t="s">
        <v>35</v>
      </c>
      <c r="C95" s="56"/>
      <c r="D95" s="56">
        <f>SUM(D93:D94)</f>
        <v>300</v>
      </c>
      <c r="E95" s="56">
        <f>SUM(E93:E94)</f>
        <v>41</v>
      </c>
      <c r="F95" s="56">
        <f>SUM(F93:F94)</f>
        <v>55</v>
      </c>
      <c r="G95" s="56">
        <f aca="true" t="shared" si="9" ref="G95:M95">SUM(G93:G94)</f>
        <v>304</v>
      </c>
      <c r="H95" s="56">
        <f t="shared" si="9"/>
        <v>96</v>
      </c>
      <c r="I95" s="56">
        <f t="shared" si="9"/>
        <v>36</v>
      </c>
      <c r="J95" s="56">
        <f t="shared" si="9"/>
        <v>6</v>
      </c>
      <c r="K95" s="56">
        <f t="shared" si="9"/>
        <v>91</v>
      </c>
      <c r="L95" s="56">
        <f t="shared" si="9"/>
        <v>57</v>
      </c>
      <c r="M95" s="56">
        <f t="shared" si="9"/>
        <v>18</v>
      </c>
    </row>
    <row r="96" spans="6:13" ht="12.75">
      <c r="F96" s="15"/>
      <c r="G96" s="15"/>
      <c r="H96" s="15"/>
      <c r="I96" s="15"/>
      <c r="J96" s="15"/>
      <c r="K96" s="15"/>
      <c r="L96" s="15"/>
      <c r="M96" s="15"/>
    </row>
    <row r="99" spans="2:8" ht="12.75">
      <c r="B99" s="43" t="s">
        <v>67</v>
      </c>
      <c r="C99" s="15"/>
      <c r="D99" s="15"/>
      <c r="E99" s="15"/>
      <c r="F99" s="15"/>
      <c r="G99" s="15"/>
      <c r="H99" s="15"/>
    </row>
    <row r="100" spans="2:8" ht="12.75">
      <c r="B100" s="15"/>
      <c r="C100" s="43" t="s">
        <v>35</v>
      </c>
      <c r="D100" s="43" t="s">
        <v>28</v>
      </c>
      <c r="E100" s="43" t="s">
        <v>37</v>
      </c>
      <c r="F100" s="43" t="s">
        <v>28</v>
      </c>
      <c r="G100" s="43" t="s">
        <v>41</v>
      </c>
      <c r="H100" s="43" t="s">
        <v>28</v>
      </c>
    </row>
    <row r="101" spans="2:8" ht="12.75">
      <c r="B101" s="43" t="s">
        <v>38</v>
      </c>
      <c r="C101" s="15">
        <f>+E101+G101</f>
        <v>329</v>
      </c>
      <c r="D101" s="72">
        <f>+C101/$C104</f>
        <v>0.5585738539898133</v>
      </c>
      <c r="E101" s="73">
        <f>SUM(H13:H26)+SUM(K13:K26)+SUM(H53:H60)+SUM(K53:K60)</f>
        <v>255</v>
      </c>
      <c r="F101" s="72">
        <f>+E101/$E104</f>
        <v>0.5089820359281437</v>
      </c>
      <c r="G101" s="73">
        <f>SUM(H29:H33)+SUM(K29:K33)+SUM(H63:H66)+SUM(K63:K66)</f>
        <v>74</v>
      </c>
      <c r="H101" s="72">
        <f>+G101/$G104</f>
        <v>0.8409090909090909</v>
      </c>
    </row>
    <row r="102" spans="2:8" ht="12.75">
      <c r="B102" s="43" t="s">
        <v>39</v>
      </c>
      <c r="C102" s="15">
        <f>+E102+G102</f>
        <v>210</v>
      </c>
      <c r="D102" s="72">
        <f>+C102/$C104</f>
        <v>0.3565365025466893</v>
      </c>
      <c r="E102" s="15">
        <f>SUM(I13:I26)+SUM(L13:L26)+SUM(I53:I60)+SUM(L53:L60)</f>
        <v>200</v>
      </c>
      <c r="F102" s="72">
        <f>+E102/$E104</f>
        <v>0.3992015968063872</v>
      </c>
      <c r="G102" s="73">
        <f>SUM(I29:I33)+SUM(L29:L33)+SUM(I63:I66)+SUM(L63:L66)</f>
        <v>10</v>
      </c>
      <c r="H102" s="72">
        <f>+G102/$G104</f>
        <v>0.11363636363636363</v>
      </c>
    </row>
    <row r="103" spans="2:8" ht="12.75">
      <c r="B103" s="43" t="s">
        <v>40</v>
      </c>
      <c r="C103" s="15">
        <f>+E103+G103</f>
        <v>50</v>
      </c>
      <c r="D103" s="72">
        <f>+C103/$C104</f>
        <v>0.08488964346349745</v>
      </c>
      <c r="E103" s="15">
        <f>+SUM(J13:J26)+SUM(M13:M26)+SUM(J53:J60)+SUM(M53:M60)</f>
        <v>46</v>
      </c>
      <c r="F103" s="72">
        <f>+E103/$E104</f>
        <v>0.09181636726546906</v>
      </c>
      <c r="G103" s="73">
        <f>SUM(J29:J33)+SUM(M29:M33)+SUM(J63:J66)+SUM(M63:M66)</f>
        <v>4</v>
      </c>
      <c r="H103" s="72">
        <f>+G103/$G104</f>
        <v>0.045454545454545456</v>
      </c>
    </row>
    <row r="104" spans="2:8" ht="12.75">
      <c r="B104" s="43" t="s">
        <v>35</v>
      </c>
      <c r="C104" s="15">
        <f>+E104+G104</f>
        <v>589</v>
      </c>
      <c r="D104" s="72">
        <f>+C104/$C104</f>
        <v>1</v>
      </c>
      <c r="E104" s="15">
        <f>SUM(E101:E103)</f>
        <v>501</v>
      </c>
      <c r="F104" s="72">
        <f>+E104/$E104</f>
        <v>1</v>
      </c>
      <c r="G104" s="73">
        <f>SUM(G101:G103)</f>
        <v>88</v>
      </c>
      <c r="H104" s="72">
        <f>+G104/$G104</f>
        <v>1</v>
      </c>
    </row>
  </sheetData>
  <sheetProtection/>
  <mergeCells count="22">
    <mergeCell ref="N10:N12"/>
    <mergeCell ref="F11:F12"/>
    <mergeCell ref="H11:J11"/>
    <mergeCell ref="K11:M11"/>
    <mergeCell ref="G35:I35"/>
    <mergeCell ref="J35:L35"/>
    <mergeCell ref="B40:E40"/>
    <mergeCell ref="A10:A12"/>
    <mergeCell ref="B10:B12"/>
    <mergeCell ref="C10:E10"/>
    <mergeCell ref="G10:M10"/>
    <mergeCell ref="A50:A52"/>
    <mergeCell ref="B50:B52"/>
    <mergeCell ref="C50:E50"/>
    <mergeCell ref="G50:M50"/>
    <mergeCell ref="B75:E75"/>
    <mergeCell ref="N50:N52"/>
    <mergeCell ref="F51:F52"/>
    <mergeCell ref="H51:J51"/>
    <mergeCell ref="K51:M51"/>
    <mergeCell ref="H68:J68"/>
    <mergeCell ref="K68:M6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9" customFormat="1" ht="15.75">
      <c r="A1" s="89" t="s">
        <v>161</v>
      </c>
    </row>
    <row r="4" spans="2:13" ht="12.75">
      <c r="B4" s="15" t="s">
        <v>0</v>
      </c>
      <c r="D4" s="15"/>
      <c r="E4" s="20" t="s">
        <v>24</v>
      </c>
      <c r="F4" s="20" t="s">
        <v>1</v>
      </c>
      <c r="G4" s="20"/>
      <c r="H4" s="15"/>
      <c r="I4" s="15"/>
      <c r="J4" s="15"/>
      <c r="K4" s="15"/>
      <c r="L4" s="15"/>
      <c r="M4" s="15"/>
    </row>
    <row r="5" spans="2:13" ht="12.75">
      <c r="B5" t="s">
        <v>2</v>
      </c>
      <c r="D5" s="16"/>
      <c r="E5" s="71">
        <f>G5/G8</f>
        <v>0.5555555555555556</v>
      </c>
      <c r="F5" s="20" t="s">
        <v>25</v>
      </c>
      <c r="G5" s="20">
        <f>H34+K34</f>
        <v>205</v>
      </c>
      <c r="H5" s="15"/>
      <c r="I5" s="15"/>
      <c r="J5" s="15"/>
      <c r="K5" s="15"/>
      <c r="L5" s="15"/>
      <c r="M5" s="15"/>
    </row>
    <row r="6" spans="2:13" ht="12.75">
      <c r="B6" t="s">
        <v>48</v>
      </c>
      <c r="D6" s="16"/>
      <c r="E6" s="71">
        <f>G6/G8</f>
        <v>0.34146341463414637</v>
      </c>
      <c r="F6" s="20" t="s">
        <v>26</v>
      </c>
      <c r="G6" s="20">
        <f>I34+L34</f>
        <v>126</v>
      </c>
      <c r="H6" s="15"/>
      <c r="I6" s="15"/>
      <c r="J6" s="15"/>
      <c r="K6" s="15"/>
      <c r="L6" s="15"/>
      <c r="M6" s="15"/>
    </row>
    <row r="7" spans="2:13" ht="12.75">
      <c r="B7" t="s">
        <v>75</v>
      </c>
      <c r="D7" s="16"/>
      <c r="E7" s="71">
        <f>G7/G8</f>
        <v>0.10298102981029811</v>
      </c>
      <c r="F7" s="20" t="s">
        <v>27</v>
      </c>
      <c r="G7" s="20">
        <f>J34+M34</f>
        <v>38</v>
      </c>
      <c r="H7" s="15"/>
      <c r="I7" s="15"/>
      <c r="J7" s="15"/>
      <c r="K7" s="15"/>
      <c r="L7" s="15"/>
      <c r="M7" s="15"/>
    </row>
    <row r="8" spans="2:13" ht="12.75">
      <c r="B8" t="s">
        <v>42</v>
      </c>
      <c r="D8" s="15"/>
      <c r="E8" s="71">
        <f>SUM(E5:E7)</f>
        <v>1</v>
      </c>
      <c r="F8" s="20" t="s">
        <v>4</v>
      </c>
      <c r="G8" s="20">
        <f>SUM(G5:G7)</f>
        <v>369</v>
      </c>
      <c r="H8" s="15"/>
      <c r="I8" s="15"/>
      <c r="J8" s="15"/>
      <c r="K8" s="15"/>
      <c r="L8" s="15"/>
      <c r="M8" s="15"/>
    </row>
    <row r="9" ht="12.75">
      <c r="B9" t="s">
        <v>71</v>
      </c>
    </row>
    <row r="10" spans="1:14" ht="12.75" customHeight="1">
      <c r="A10" s="102" t="s">
        <v>22</v>
      </c>
      <c r="B10" s="103" t="s">
        <v>5</v>
      </c>
      <c r="C10" s="106" t="s">
        <v>6</v>
      </c>
      <c r="D10" s="107"/>
      <c r="E10" s="108"/>
      <c r="F10" s="82" t="s">
        <v>7</v>
      </c>
      <c r="G10" s="106" t="s">
        <v>8</v>
      </c>
      <c r="H10" s="107"/>
      <c r="I10" s="107"/>
      <c r="J10" s="107"/>
      <c r="K10" s="107"/>
      <c r="L10" s="107"/>
      <c r="M10" s="108"/>
      <c r="N10" s="92" t="s">
        <v>9</v>
      </c>
    </row>
    <row r="11" spans="1:14" s="1" customFormat="1" ht="12.75">
      <c r="A11" s="102"/>
      <c r="B11" s="104"/>
      <c r="C11" s="83" t="s">
        <v>10</v>
      </c>
      <c r="D11" s="83" t="s">
        <v>11</v>
      </c>
      <c r="E11" s="84" t="s">
        <v>12</v>
      </c>
      <c r="F11" s="95" t="s">
        <v>30</v>
      </c>
      <c r="G11" s="84" t="s">
        <v>4</v>
      </c>
      <c r="H11" s="97" t="s">
        <v>13</v>
      </c>
      <c r="I11" s="98"/>
      <c r="J11" s="99"/>
      <c r="K11" s="97" t="s">
        <v>14</v>
      </c>
      <c r="L11" s="98"/>
      <c r="M11" s="99"/>
      <c r="N11" s="93"/>
    </row>
    <row r="12" spans="1:14" s="1" customFormat="1" ht="12.75">
      <c r="A12" s="102"/>
      <c r="B12" s="105"/>
      <c r="C12" s="86"/>
      <c r="D12" s="86" t="s">
        <v>15</v>
      </c>
      <c r="E12" s="87" t="s">
        <v>16</v>
      </c>
      <c r="F12" s="96"/>
      <c r="G12" s="87" t="s">
        <v>17</v>
      </c>
      <c r="H12" s="85" t="s">
        <v>18</v>
      </c>
      <c r="I12" s="61" t="s">
        <v>19</v>
      </c>
      <c r="J12" s="61" t="s">
        <v>20</v>
      </c>
      <c r="K12" s="61" t="s">
        <v>18</v>
      </c>
      <c r="L12" s="61" t="s">
        <v>19</v>
      </c>
      <c r="M12" s="61" t="s">
        <v>20</v>
      </c>
      <c r="N12" s="94"/>
    </row>
    <row r="13" spans="1:14" s="1" customFormat="1" ht="12.75">
      <c r="A13" s="50">
        <v>1</v>
      </c>
      <c r="B13" s="48" t="s">
        <v>49</v>
      </c>
      <c r="C13" s="49">
        <v>1</v>
      </c>
      <c r="D13" s="49">
        <v>1</v>
      </c>
      <c r="E13" s="33"/>
      <c r="F13" s="46">
        <v>5</v>
      </c>
      <c r="G13" s="30">
        <v>30</v>
      </c>
      <c r="H13" s="46">
        <v>15</v>
      </c>
      <c r="I13" s="31">
        <v>15</v>
      </c>
      <c r="J13" s="31">
        <v>0</v>
      </c>
      <c r="K13" s="31">
        <v>0</v>
      </c>
      <c r="L13" s="31">
        <v>0</v>
      </c>
      <c r="M13" s="31">
        <v>0</v>
      </c>
      <c r="N13" s="29"/>
    </row>
    <row r="14" spans="1:14" s="1" customFormat="1" ht="12.75">
      <c r="A14" s="50">
        <v>2</v>
      </c>
      <c r="B14" s="48" t="s">
        <v>120</v>
      </c>
      <c r="C14" s="49"/>
      <c r="D14" s="49">
        <v>1</v>
      </c>
      <c r="E14" s="33"/>
      <c r="F14" s="46">
        <v>5</v>
      </c>
      <c r="G14" s="30">
        <v>30</v>
      </c>
      <c r="H14" s="46">
        <v>30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29"/>
    </row>
    <row r="15" spans="1:14" s="23" customFormat="1" ht="12.75">
      <c r="A15" s="50">
        <v>3</v>
      </c>
      <c r="B15" s="48" t="s">
        <v>50</v>
      </c>
      <c r="C15" s="49"/>
      <c r="D15" s="49">
        <v>1</v>
      </c>
      <c r="E15" s="33"/>
      <c r="F15" s="46">
        <v>4</v>
      </c>
      <c r="G15" s="30">
        <v>18</v>
      </c>
      <c r="H15" s="46">
        <v>6</v>
      </c>
      <c r="I15" s="31">
        <v>6</v>
      </c>
      <c r="J15" s="31">
        <v>6</v>
      </c>
      <c r="K15" s="31">
        <v>0</v>
      </c>
      <c r="L15" s="31">
        <v>0</v>
      </c>
      <c r="M15" s="31">
        <v>0</v>
      </c>
      <c r="N15" s="29"/>
    </row>
    <row r="16" spans="1:14" s="23" customFormat="1" ht="12.75">
      <c r="A16" s="51">
        <v>4</v>
      </c>
      <c r="B16" s="29" t="s">
        <v>51</v>
      </c>
      <c r="C16" s="30"/>
      <c r="D16" s="30">
        <v>2</v>
      </c>
      <c r="E16" s="30"/>
      <c r="F16" s="31">
        <v>5</v>
      </c>
      <c r="G16" s="30">
        <v>30</v>
      </c>
      <c r="H16" s="31">
        <v>0</v>
      </c>
      <c r="I16" s="31">
        <v>0</v>
      </c>
      <c r="J16" s="31">
        <v>0</v>
      </c>
      <c r="K16" s="31">
        <v>30</v>
      </c>
      <c r="L16" s="31">
        <v>0</v>
      </c>
      <c r="M16" s="31">
        <v>0</v>
      </c>
      <c r="N16" s="29"/>
    </row>
    <row r="17" spans="1:14" s="23" customFormat="1" ht="12.75">
      <c r="A17" s="51">
        <v>5</v>
      </c>
      <c r="B17" s="29" t="s">
        <v>52</v>
      </c>
      <c r="C17" s="31">
        <v>2</v>
      </c>
      <c r="D17" s="30">
        <v>2</v>
      </c>
      <c r="E17" s="31"/>
      <c r="F17" s="31">
        <v>3</v>
      </c>
      <c r="G17" s="31">
        <v>16</v>
      </c>
      <c r="H17" s="31">
        <v>0</v>
      </c>
      <c r="I17" s="31">
        <v>0</v>
      </c>
      <c r="J17" s="31">
        <v>0</v>
      </c>
      <c r="K17" s="31">
        <v>6</v>
      </c>
      <c r="L17" s="31">
        <v>2</v>
      </c>
      <c r="M17" s="31">
        <v>8</v>
      </c>
      <c r="N17" s="21"/>
    </row>
    <row r="18" spans="1:14" s="23" customFormat="1" ht="12.75">
      <c r="A18" s="51">
        <v>6</v>
      </c>
      <c r="B18" s="29" t="s">
        <v>53</v>
      </c>
      <c r="C18" s="31">
        <v>2</v>
      </c>
      <c r="D18" s="30">
        <v>2</v>
      </c>
      <c r="E18" s="31"/>
      <c r="F18" s="31">
        <v>7</v>
      </c>
      <c r="G18" s="31">
        <v>30</v>
      </c>
      <c r="H18" s="31">
        <v>0</v>
      </c>
      <c r="I18" s="31">
        <v>0</v>
      </c>
      <c r="J18" s="31">
        <v>0</v>
      </c>
      <c r="K18" s="31">
        <v>10</v>
      </c>
      <c r="L18" s="31">
        <v>10</v>
      </c>
      <c r="M18" s="31">
        <v>10</v>
      </c>
      <c r="N18" s="21"/>
    </row>
    <row r="19" spans="1:14" s="1" customFormat="1" ht="12.75">
      <c r="A19" s="52">
        <v>7</v>
      </c>
      <c r="B19" s="21" t="s">
        <v>55</v>
      </c>
      <c r="C19" s="22">
        <v>2</v>
      </c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34"/>
    </row>
    <row r="20" spans="1:14" s="1" customFormat="1" ht="12.75">
      <c r="A20" s="21">
        <v>8</v>
      </c>
      <c r="B20" s="21" t="s">
        <v>56</v>
      </c>
      <c r="C20" s="22"/>
      <c r="D20" s="39">
        <v>2</v>
      </c>
      <c r="E20" s="22"/>
      <c r="F20" s="22">
        <v>5</v>
      </c>
      <c r="G20" s="22">
        <v>30</v>
      </c>
      <c r="H20" s="22">
        <v>0</v>
      </c>
      <c r="I20" s="22">
        <v>0</v>
      </c>
      <c r="J20" s="22">
        <v>0</v>
      </c>
      <c r="K20" s="22">
        <v>15</v>
      </c>
      <c r="L20" s="22">
        <v>15</v>
      </c>
      <c r="M20" s="22">
        <v>0</v>
      </c>
      <c r="N20" s="34"/>
    </row>
    <row r="21" spans="1:14" s="1" customFormat="1" ht="12.75">
      <c r="A21" s="21">
        <v>9</v>
      </c>
      <c r="B21" s="21" t="s">
        <v>54</v>
      </c>
      <c r="C21" s="22">
        <v>1</v>
      </c>
      <c r="D21" s="22"/>
      <c r="E21" s="22"/>
      <c r="F21" s="22">
        <v>4</v>
      </c>
      <c r="G21" s="22">
        <v>30</v>
      </c>
      <c r="H21" s="22">
        <v>30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34"/>
    </row>
    <row r="22" spans="1:14" s="1" customFormat="1" ht="12.75">
      <c r="A22" s="26">
        <v>10</v>
      </c>
      <c r="B22" s="3" t="s">
        <v>57</v>
      </c>
      <c r="C22" s="17"/>
      <c r="D22" s="4">
        <v>1</v>
      </c>
      <c r="E22" s="17"/>
      <c r="F22" s="17">
        <v>2</v>
      </c>
      <c r="G22" s="17">
        <v>18</v>
      </c>
      <c r="H22" s="17">
        <v>10</v>
      </c>
      <c r="I22" s="17">
        <v>2</v>
      </c>
      <c r="J22" s="17">
        <v>6</v>
      </c>
      <c r="K22" s="17">
        <v>0</v>
      </c>
      <c r="L22" s="17">
        <v>0</v>
      </c>
      <c r="M22" s="17">
        <v>0</v>
      </c>
      <c r="N22" s="34"/>
    </row>
    <row r="23" spans="1:14" s="1" customFormat="1" ht="12.75">
      <c r="A23" s="26">
        <v>11</v>
      </c>
      <c r="B23" s="3" t="s">
        <v>58</v>
      </c>
      <c r="C23" s="17"/>
      <c r="D23" s="38"/>
      <c r="E23" s="2" t="s">
        <v>126</v>
      </c>
      <c r="F23" s="17">
        <v>0</v>
      </c>
      <c r="G23" s="17">
        <v>30</v>
      </c>
      <c r="H23" s="17">
        <v>0</v>
      </c>
      <c r="I23" s="17">
        <v>15</v>
      </c>
      <c r="J23" s="17">
        <v>0</v>
      </c>
      <c r="K23" s="17">
        <v>0</v>
      </c>
      <c r="L23" s="17">
        <v>15</v>
      </c>
      <c r="M23" s="17">
        <v>0</v>
      </c>
      <c r="N23" s="34"/>
    </row>
    <row r="24" spans="1:14" s="1" customFormat="1" ht="12.75">
      <c r="A24" s="26">
        <v>12</v>
      </c>
      <c r="B24" s="3" t="s">
        <v>59</v>
      </c>
      <c r="C24" s="17">
        <v>1</v>
      </c>
      <c r="D24" s="4">
        <v>1</v>
      </c>
      <c r="E24" s="17"/>
      <c r="F24" s="17">
        <v>2</v>
      </c>
      <c r="G24" s="17">
        <v>14</v>
      </c>
      <c r="H24" s="17">
        <v>6</v>
      </c>
      <c r="I24" s="17">
        <v>8</v>
      </c>
      <c r="J24" s="17">
        <v>0</v>
      </c>
      <c r="K24" s="17">
        <v>0</v>
      </c>
      <c r="L24" s="17">
        <v>0</v>
      </c>
      <c r="M24" s="17">
        <v>0</v>
      </c>
      <c r="N24" s="26"/>
    </row>
    <row r="25" spans="1:14" s="1" customFormat="1" ht="12.75">
      <c r="A25" s="26">
        <v>13</v>
      </c>
      <c r="B25" s="3" t="s">
        <v>60</v>
      </c>
      <c r="C25" s="17"/>
      <c r="D25" s="17">
        <v>1</v>
      </c>
      <c r="E25" s="17"/>
      <c r="F25" s="17">
        <v>2</v>
      </c>
      <c r="G25" s="17">
        <v>16</v>
      </c>
      <c r="H25" s="27">
        <v>6</v>
      </c>
      <c r="I25" s="27">
        <v>2</v>
      </c>
      <c r="J25" s="27">
        <v>8</v>
      </c>
      <c r="K25" s="27">
        <v>0</v>
      </c>
      <c r="L25" s="27">
        <v>0</v>
      </c>
      <c r="M25" s="27">
        <v>0</v>
      </c>
      <c r="N25" s="3"/>
    </row>
    <row r="26" spans="1:14" s="1" customFormat="1" ht="12.75">
      <c r="A26" s="26">
        <v>14</v>
      </c>
      <c r="B26" s="3" t="s">
        <v>61</v>
      </c>
      <c r="C26" s="38"/>
      <c r="D26" s="4">
        <v>2</v>
      </c>
      <c r="E26" s="38"/>
      <c r="F26" s="17">
        <v>1</v>
      </c>
      <c r="G26" s="38">
        <v>9</v>
      </c>
      <c r="H26" s="17">
        <v>0</v>
      </c>
      <c r="I26" s="17">
        <v>0</v>
      </c>
      <c r="J26" s="17">
        <v>0</v>
      </c>
      <c r="K26" s="17">
        <v>4</v>
      </c>
      <c r="L26" s="17">
        <v>5</v>
      </c>
      <c r="M26" s="17">
        <v>0</v>
      </c>
      <c r="N26" s="3"/>
    </row>
    <row r="27" spans="1:14" s="1" customFormat="1" ht="12.75">
      <c r="A27" s="26"/>
      <c r="B27" s="3"/>
      <c r="C27" s="38"/>
      <c r="D27" s="4"/>
      <c r="E27" s="38"/>
      <c r="F27" s="17"/>
      <c r="G27" s="38"/>
      <c r="H27" s="17"/>
      <c r="I27" s="17"/>
      <c r="J27" s="17"/>
      <c r="K27" s="17"/>
      <c r="L27" s="17"/>
      <c r="M27" s="17"/>
      <c r="N27" s="3"/>
    </row>
    <row r="28" spans="1:14" s="1" customFormat="1" ht="12.75">
      <c r="A28" s="3"/>
      <c r="B28" s="42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</row>
    <row r="29" spans="1:14" s="1" customFormat="1" ht="12.75">
      <c r="A29" s="26">
        <v>15</v>
      </c>
      <c r="B29" s="26" t="s">
        <v>121</v>
      </c>
      <c r="C29" s="17"/>
      <c r="D29" s="17">
        <v>1</v>
      </c>
      <c r="E29" s="17"/>
      <c r="F29" s="17">
        <v>2</v>
      </c>
      <c r="G29" s="17">
        <v>6</v>
      </c>
      <c r="H29" s="17">
        <v>6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3"/>
    </row>
    <row r="30" spans="1:14" s="1" customFormat="1" ht="12.75">
      <c r="A30" s="26">
        <v>16</v>
      </c>
      <c r="B30" s="26" t="s">
        <v>72</v>
      </c>
      <c r="C30" s="17"/>
      <c r="D30" s="17">
        <v>1</v>
      </c>
      <c r="E30" s="17"/>
      <c r="F30" s="17">
        <v>2</v>
      </c>
      <c r="G30" s="17">
        <v>8</v>
      </c>
      <c r="H30" s="17">
        <v>0</v>
      </c>
      <c r="I30" s="17">
        <v>8</v>
      </c>
      <c r="J30" s="17">
        <v>0</v>
      </c>
      <c r="K30" s="17">
        <v>0</v>
      </c>
      <c r="L30" s="17">
        <v>0</v>
      </c>
      <c r="M30" s="17">
        <v>0</v>
      </c>
      <c r="N30" s="3"/>
    </row>
    <row r="31" spans="1:14" s="1" customFormat="1" ht="12.75">
      <c r="A31" s="26">
        <v>17</v>
      </c>
      <c r="B31" s="26" t="s">
        <v>73</v>
      </c>
      <c r="C31" s="17"/>
      <c r="D31" s="17">
        <v>2</v>
      </c>
      <c r="E31" s="17"/>
      <c r="F31" s="17">
        <v>2</v>
      </c>
      <c r="G31" s="17">
        <v>8</v>
      </c>
      <c r="H31" s="17">
        <v>0</v>
      </c>
      <c r="I31" s="17">
        <v>0</v>
      </c>
      <c r="J31" s="17">
        <v>0</v>
      </c>
      <c r="K31" s="17">
        <v>0</v>
      </c>
      <c r="L31" s="17">
        <v>8</v>
      </c>
      <c r="M31" s="17">
        <v>0</v>
      </c>
      <c r="N31" s="3"/>
    </row>
    <row r="32" spans="1:14" s="1" customFormat="1" ht="12.75">
      <c r="A32" s="26">
        <v>18</v>
      </c>
      <c r="B32" s="26" t="s">
        <v>74</v>
      </c>
      <c r="C32" s="17"/>
      <c r="D32" s="17">
        <v>2</v>
      </c>
      <c r="E32" s="17"/>
      <c r="F32" s="17">
        <v>2</v>
      </c>
      <c r="G32" s="17">
        <v>8</v>
      </c>
      <c r="H32" s="17">
        <v>0</v>
      </c>
      <c r="I32" s="17">
        <v>0</v>
      </c>
      <c r="J32" s="17">
        <v>0</v>
      </c>
      <c r="K32" s="17">
        <v>8</v>
      </c>
      <c r="L32" s="17">
        <v>0</v>
      </c>
      <c r="M32" s="17">
        <v>0</v>
      </c>
      <c r="N32" s="3"/>
    </row>
    <row r="33" spans="1:14" s="1" customFormat="1" ht="12.75">
      <c r="A33" s="26">
        <v>19</v>
      </c>
      <c r="B33" s="26" t="s">
        <v>122</v>
      </c>
      <c r="C33" s="17">
        <v>2</v>
      </c>
      <c r="D33" s="17"/>
      <c r="E33" s="17"/>
      <c r="F33" s="17">
        <v>2</v>
      </c>
      <c r="G33" s="17">
        <v>8</v>
      </c>
      <c r="H33" s="17">
        <v>0</v>
      </c>
      <c r="I33" s="17">
        <v>0</v>
      </c>
      <c r="J33" s="17">
        <v>0</v>
      </c>
      <c r="K33" s="17">
        <v>8</v>
      </c>
      <c r="L33" s="17">
        <v>0</v>
      </c>
      <c r="M33" s="17">
        <v>0</v>
      </c>
      <c r="N33" s="3"/>
    </row>
    <row r="34" spans="1:14" s="13" customFormat="1" ht="12.75">
      <c r="A34" s="11"/>
      <c r="B34" s="11" t="s">
        <v>21</v>
      </c>
      <c r="C34" s="12">
        <f>COUNT(C13:C33)</f>
        <v>7</v>
      </c>
      <c r="D34" s="11"/>
      <c r="E34" s="11"/>
      <c r="F34" s="12">
        <f aca="true" t="shared" si="0" ref="F34:M34">SUM(F13:F33)</f>
        <v>60</v>
      </c>
      <c r="G34" s="12">
        <f t="shared" si="0"/>
        <v>369</v>
      </c>
      <c r="H34" s="12">
        <f t="shared" si="0"/>
        <v>109</v>
      </c>
      <c r="I34" s="12">
        <f t="shared" si="0"/>
        <v>56</v>
      </c>
      <c r="J34" s="12">
        <f t="shared" si="0"/>
        <v>20</v>
      </c>
      <c r="K34" s="12">
        <f t="shared" si="0"/>
        <v>96</v>
      </c>
      <c r="L34" s="12">
        <f t="shared" si="0"/>
        <v>70</v>
      </c>
      <c r="M34" s="12">
        <f t="shared" si="0"/>
        <v>18</v>
      </c>
      <c r="N34" s="11"/>
    </row>
    <row r="35" spans="2:14" s="15" customFormat="1" ht="12.75">
      <c r="B35" s="15" t="s">
        <v>32</v>
      </c>
      <c r="H35" s="100">
        <f>SUM(H34:J34)</f>
        <v>185</v>
      </c>
      <c r="I35" s="100"/>
      <c r="J35" s="100"/>
      <c r="K35" s="100">
        <f>SUM(K34:M34)</f>
        <v>184</v>
      </c>
      <c r="L35" s="100"/>
      <c r="M35" s="100"/>
      <c r="N35" s="14"/>
    </row>
    <row r="36" spans="2:14" s="15" customFormat="1" ht="12.75">
      <c r="B36" s="76" t="s">
        <v>30</v>
      </c>
      <c r="C36" s="19"/>
      <c r="D36" s="19"/>
      <c r="E36" s="19"/>
      <c r="F36" s="76">
        <f>SUM(F13:F33)</f>
        <v>60</v>
      </c>
      <c r="G36" s="77" t="s">
        <v>156</v>
      </c>
      <c r="H36" s="77" t="s">
        <v>157</v>
      </c>
      <c r="I36" s="43"/>
      <c r="J36" s="43"/>
      <c r="K36" s="43"/>
      <c r="L36" s="43"/>
      <c r="M36" s="43"/>
      <c r="N36" s="14"/>
    </row>
    <row r="37" spans="2:14" s="15" customFormat="1" ht="12.75">
      <c r="B37" s="78" t="s">
        <v>37</v>
      </c>
      <c r="C37" s="19"/>
      <c r="D37" s="19"/>
      <c r="E37" s="19"/>
      <c r="F37" s="79">
        <f>SUM(F13:F26)</f>
        <v>50</v>
      </c>
      <c r="G37" s="77">
        <f>+SUM(F13:F15)+SUM(F21:F25)</f>
        <v>24</v>
      </c>
      <c r="H37" s="77">
        <f>F37-G37</f>
        <v>26</v>
      </c>
      <c r="I37" s="43"/>
      <c r="J37" s="43"/>
      <c r="K37" s="43"/>
      <c r="L37" s="43"/>
      <c r="M37" s="43"/>
      <c r="N37" s="14"/>
    </row>
    <row r="38" spans="2:8" ht="12.75">
      <c r="B38" s="78" t="s">
        <v>155</v>
      </c>
      <c r="C38" s="19"/>
      <c r="D38" s="19"/>
      <c r="E38" s="19"/>
      <c r="F38" s="79">
        <f>SUM(F29:F33)</f>
        <v>10</v>
      </c>
      <c r="G38" s="77">
        <f>+F29+F30</f>
        <v>4</v>
      </c>
      <c r="H38" s="77">
        <f>F38-G38</f>
        <v>6</v>
      </c>
    </row>
    <row r="39" spans="2:8" ht="12.75">
      <c r="B39" s="78"/>
      <c r="C39" s="19"/>
      <c r="D39" s="19"/>
      <c r="E39" s="19"/>
      <c r="F39" s="79"/>
      <c r="G39" s="43">
        <f>SUM(G37:G38)</f>
        <v>28</v>
      </c>
      <c r="H39" s="43">
        <f>SUM(H37:H38)</f>
        <v>32</v>
      </c>
    </row>
    <row r="40" spans="2:5" ht="12.75">
      <c r="B40" s="90" t="s">
        <v>43</v>
      </c>
      <c r="C40" s="91"/>
      <c r="D40" s="91"/>
      <c r="E40" s="91"/>
    </row>
    <row r="41" spans="2:13" ht="12.75">
      <c r="B41" s="36" t="s">
        <v>33</v>
      </c>
      <c r="C41" s="36"/>
      <c r="D41" s="36"/>
      <c r="E41" s="36"/>
      <c r="F41" s="36">
        <f>SUM(F13:F18)</f>
        <v>29</v>
      </c>
      <c r="G41" s="36">
        <f>SUM(G13:G18)</f>
        <v>154</v>
      </c>
      <c r="H41" s="36">
        <f aca="true" t="shared" si="1" ref="H41:M41">SUM(H13:H18)</f>
        <v>51</v>
      </c>
      <c r="I41" s="36">
        <f t="shared" si="1"/>
        <v>21</v>
      </c>
      <c r="J41" s="36">
        <f t="shared" si="1"/>
        <v>6</v>
      </c>
      <c r="K41" s="36">
        <f t="shared" si="1"/>
        <v>46</v>
      </c>
      <c r="L41" s="36">
        <f t="shared" si="1"/>
        <v>12</v>
      </c>
      <c r="M41" s="36">
        <f t="shared" si="1"/>
        <v>18</v>
      </c>
    </row>
    <row r="42" spans="2:13" s="24" customFormat="1" ht="12.75">
      <c r="B42" s="24" t="s">
        <v>34</v>
      </c>
      <c r="F42" s="88">
        <f>SUM(F19:F21)</f>
        <v>14</v>
      </c>
      <c r="G42" s="24">
        <f>SUM(G19:G21)</f>
        <v>90</v>
      </c>
      <c r="H42" s="24">
        <f aca="true" t="shared" si="2" ref="H42:M42">SUM(H19:H21)</f>
        <v>30</v>
      </c>
      <c r="I42" s="24">
        <f t="shared" si="2"/>
        <v>0</v>
      </c>
      <c r="J42" s="24">
        <f t="shared" si="2"/>
        <v>0</v>
      </c>
      <c r="K42" s="24">
        <f t="shared" si="2"/>
        <v>30</v>
      </c>
      <c r="L42" s="24">
        <f t="shared" si="2"/>
        <v>30</v>
      </c>
      <c r="M42" s="24">
        <f t="shared" si="2"/>
        <v>0</v>
      </c>
    </row>
    <row r="43" spans="2:13" ht="12.75">
      <c r="B43" s="41" t="s">
        <v>35</v>
      </c>
      <c r="F43">
        <f>SUM(F41:F42)</f>
        <v>43</v>
      </c>
      <c r="G43">
        <f>SUM(G39:G42)</f>
        <v>272</v>
      </c>
      <c r="H43">
        <f>SUM(H39:H42)</f>
        <v>113</v>
      </c>
      <c r="I43">
        <f>SUM(I40:I42)</f>
        <v>21</v>
      </c>
      <c r="J43">
        <f>SUM(J40:J42)</f>
        <v>6</v>
      </c>
      <c r="K43">
        <f>SUM(K40:K42)</f>
        <v>76</v>
      </c>
      <c r="L43">
        <f>SUM(L40:L42)</f>
        <v>42</v>
      </c>
      <c r="M43">
        <f>SUM(M40:M42)</f>
        <v>18</v>
      </c>
    </row>
    <row r="46" spans="2:13" ht="12.75">
      <c r="B46" s="15" t="s">
        <v>0</v>
      </c>
      <c r="D46" s="15"/>
      <c r="E46" s="20" t="s">
        <v>24</v>
      </c>
      <c r="F46" s="20" t="s">
        <v>1</v>
      </c>
      <c r="G46" s="20"/>
      <c r="H46" s="15"/>
      <c r="I46" s="15"/>
      <c r="J46" s="15"/>
      <c r="K46" s="15"/>
      <c r="L46" s="15"/>
      <c r="M46" s="15"/>
    </row>
    <row r="47" spans="2:13" ht="12.75">
      <c r="B47" t="s">
        <v>2</v>
      </c>
      <c r="D47" s="16"/>
      <c r="E47" s="71">
        <f>G47/G50</f>
        <v>0.45454545454545453</v>
      </c>
      <c r="F47" s="20" t="s">
        <v>25</v>
      </c>
      <c r="G47" s="20">
        <f>H72+K72</f>
        <v>100</v>
      </c>
      <c r="H47" s="15"/>
      <c r="I47" s="15"/>
      <c r="J47" s="15"/>
      <c r="K47" s="15"/>
      <c r="L47" s="15"/>
      <c r="M47" s="15"/>
    </row>
    <row r="48" spans="2:13" ht="12.75">
      <c r="B48" t="s">
        <v>48</v>
      </c>
      <c r="D48" s="16"/>
      <c r="E48" s="71">
        <f>G48/G50</f>
        <v>0.509090909090909</v>
      </c>
      <c r="F48" s="20" t="s">
        <v>26</v>
      </c>
      <c r="G48" s="20">
        <f>I72+L72</f>
        <v>112</v>
      </c>
      <c r="H48" s="15"/>
      <c r="I48" s="15"/>
      <c r="J48" s="15"/>
      <c r="K48" s="15"/>
      <c r="L48" s="15"/>
      <c r="M48" s="15"/>
    </row>
    <row r="49" spans="2:13" ht="12.75">
      <c r="B49" t="s">
        <v>82</v>
      </c>
      <c r="D49" s="16"/>
      <c r="E49" s="71">
        <f>G49/G50</f>
        <v>0.03636363636363636</v>
      </c>
      <c r="F49" s="20" t="s">
        <v>27</v>
      </c>
      <c r="G49" s="20">
        <f>J72+M72</f>
        <v>8</v>
      </c>
      <c r="H49" s="15"/>
      <c r="I49" s="15"/>
      <c r="J49" s="15"/>
      <c r="K49" s="15"/>
      <c r="L49" s="15"/>
      <c r="M49" s="15"/>
    </row>
    <row r="50" spans="2:13" ht="12.75">
      <c r="B50" t="s">
        <v>42</v>
      </c>
      <c r="D50" s="15"/>
      <c r="E50" s="71">
        <f>SUM(E47:E49)</f>
        <v>1</v>
      </c>
      <c r="F50" s="20" t="s">
        <v>4</v>
      </c>
      <c r="G50" s="20">
        <f>SUM(G47:G49)</f>
        <v>220</v>
      </c>
      <c r="H50" s="15"/>
      <c r="I50" s="15"/>
      <c r="J50" s="15"/>
      <c r="K50" s="15"/>
      <c r="L50" s="15"/>
      <c r="M50" s="15"/>
    </row>
    <row r="51" ht="12.75">
      <c r="B51" t="s">
        <v>102</v>
      </c>
    </row>
    <row r="52" spans="1:14" ht="25.5">
      <c r="A52" s="102" t="s">
        <v>22</v>
      </c>
      <c r="B52" s="103" t="s">
        <v>5</v>
      </c>
      <c r="C52" s="106" t="s">
        <v>6</v>
      </c>
      <c r="D52" s="107"/>
      <c r="E52" s="108"/>
      <c r="F52" s="82" t="s">
        <v>7</v>
      </c>
      <c r="G52" s="106" t="s">
        <v>8</v>
      </c>
      <c r="H52" s="107"/>
      <c r="I52" s="107"/>
      <c r="J52" s="107"/>
      <c r="K52" s="107"/>
      <c r="L52" s="107"/>
      <c r="M52" s="108"/>
      <c r="N52" s="92" t="s">
        <v>9</v>
      </c>
    </row>
    <row r="53" spans="1:14" ht="12.75">
      <c r="A53" s="102"/>
      <c r="B53" s="104"/>
      <c r="C53" s="83" t="s">
        <v>10</v>
      </c>
      <c r="D53" s="83" t="s">
        <v>11</v>
      </c>
      <c r="E53" s="84" t="s">
        <v>12</v>
      </c>
      <c r="F53" s="95" t="s">
        <v>30</v>
      </c>
      <c r="G53" s="84" t="s">
        <v>4</v>
      </c>
      <c r="H53" s="97" t="s">
        <v>132</v>
      </c>
      <c r="I53" s="98"/>
      <c r="J53" s="99"/>
      <c r="K53" s="97" t="s">
        <v>130</v>
      </c>
      <c r="L53" s="98"/>
      <c r="M53" s="99"/>
      <c r="N53" s="93"/>
    </row>
    <row r="54" spans="1:14" ht="12.75">
      <c r="A54" s="102"/>
      <c r="B54" s="105"/>
      <c r="C54" s="86"/>
      <c r="D54" s="86" t="s">
        <v>15</v>
      </c>
      <c r="E54" s="87" t="s">
        <v>16</v>
      </c>
      <c r="F54" s="96"/>
      <c r="G54" s="87" t="s">
        <v>17</v>
      </c>
      <c r="H54" s="85" t="s">
        <v>18</v>
      </c>
      <c r="I54" s="61" t="s">
        <v>19</v>
      </c>
      <c r="J54" s="61" t="s">
        <v>20</v>
      </c>
      <c r="K54" s="61" t="s">
        <v>18</v>
      </c>
      <c r="L54" s="61" t="s">
        <v>19</v>
      </c>
      <c r="M54" s="61" t="s">
        <v>20</v>
      </c>
      <c r="N54" s="94"/>
    </row>
    <row r="55" spans="1:14" ht="12.75">
      <c r="A55" s="29">
        <v>1</v>
      </c>
      <c r="B55" s="29" t="s">
        <v>83</v>
      </c>
      <c r="C55" s="30">
        <v>3</v>
      </c>
      <c r="D55" s="30">
        <v>3</v>
      </c>
      <c r="E55" s="30"/>
      <c r="F55" s="31">
        <v>6</v>
      </c>
      <c r="G55" s="30">
        <v>30</v>
      </c>
      <c r="H55" s="31">
        <v>15</v>
      </c>
      <c r="I55" s="31">
        <v>15</v>
      </c>
      <c r="J55" s="31">
        <v>0</v>
      </c>
      <c r="K55" s="31">
        <v>0</v>
      </c>
      <c r="L55" s="31">
        <v>0</v>
      </c>
      <c r="M55" s="31">
        <v>0</v>
      </c>
      <c r="N55" s="29"/>
    </row>
    <row r="56" spans="1:14" ht="12.75">
      <c r="A56" s="21">
        <v>2</v>
      </c>
      <c r="B56" s="40" t="s">
        <v>84</v>
      </c>
      <c r="C56" s="39">
        <v>4</v>
      </c>
      <c r="D56" s="39">
        <v>4</v>
      </c>
      <c r="E56" s="39"/>
      <c r="F56" s="22">
        <v>6</v>
      </c>
      <c r="G56" s="39">
        <v>30</v>
      </c>
      <c r="H56" s="22">
        <v>0</v>
      </c>
      <c r="I56" s="22">
        <v>0</v>
      </c>
      <c r="J56" s="22">
        <v>0</v>
      </c>
      <c r="K56" s="22">
        <v>15</v>
      </c>
      <c r="L56" s="22">
        <v>15</v>
      </c>
      <c r="M56" s="22">
        <v>0</v>
      </c>
      <c r="N56" s="21"/>
    </row>
    <row r="57" spans="1:14" ht="12.75">
      <c r="A57" s="26">
        <v>3</v>
      </c>
      <c r="B57" s="3" t="s">
        <v>58</v>
      </c>
      <c r="C57" s="4"/>
      <c r="D57" s="4"/>
      <c r="E57" s="4" t="s">
        <v>127</v>
      </c>
      <c r="F57" s="2">
        <v>20</v>
      </c>
      <c r="G57" s="4">
        <v>30</v>
      </c>
      <c r="H57" s="2">
        <v>0</v>
      </c>
      <c r="I57" s="2">
        <v>15</v>
      </c>
      <c r="J57" s="2">
        <v>0</v>
      </c>
      <c r="K57" s="2">
        <v>0</v>
      </c>
      <c r="L57" s="2">
        <v>15</v>
      </c>
      <c r="M57" s="2">
        <v>0</v>
      </c>
      <c r="N57" s="3" t="s">
        <v>158</v>
      </c>
    </row>
    <row r="58" spans="1:14" ht="12.75">
      <c r="A58" s="26">
        <v>4</v>
      </c>
      <c r="B58" s="3" t="s">
        <v>85</v>
      </c>
      <c r="C58" s="2"/>
      <c r="D58" s="4">
        <v>3</v>
      </c>
      <c r="E58" s="2"/>
      <c r="F58" s="2">
        <v>3</v>
      </c>
      <c r="G58" s="2">
        <v>10</v>
      </c>
      <c r="H58" s="2">
        <v>0</v>
      </c>
      <c r="I58" s="2">
        <v>10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5</v>
      </c>
      <c r="B59" s="3" t="s">
        <v>29</v>
      </c>
      <c r="C59" s="2"/>
      <c r="D59" s="2" t="s">
        <v>127</v>
      </c>
      <c r="E59" s="2"/>
      <c r="F59" s="2">
        <v>2</v>
      </c>
      <c r="G59" s="2">
        <v>20</v>
      </c>
      <c r="H59" s="5">
        <v>10</v>
      </c>
      <c r="I59" s="5">
        <v>0</v>
      </c>
      <c r="J59" s="5">
        <v>0</v>
      </c>
      <c r="K59" s="5">
        <v>10</v>
      </c>
      <c r="L59" s="5">
        <v>0</v>
      </c>
      <c r="M59" s="5">
        <v>0</v>
      </c>
      <c r="N59" s="26" t="s">
        <v>159</v>
      </c>
    </row>
    <row r="60" spans="1:14" ht="12.75">
      <c r="A60" s="26">
        <v>6</v>
      </c>
      <c r="B60" s="3" t="s">
        <v>86</v>
      </c>
      <c r="C60" s="2"/>
      <c r="D60" s="4">
        <v>3</v>
      </c>
      <c r="E60" s="2"/>
      <c r="F60" s="2">
        <v>4</v>
      </c>
      <c r="G60" s="2">
        <v>18</v>
      </c>
      <c r="H60" s="2">
        <v>10</v>
      </c>
      <c r="I60" s="2">
        <v>8</v>
      </c>
      <c r="J60" s="2">
        <v>0</v>
      </c>
      <c r="K60" s="2">
        <v>0</v>
      </c>
      <c r="L60" s="2">
        <v>0</v>
      </c>
      <c r="M60" s="2">
        <v>0</v>
      </c>
      <c r="N60" s="26"/>
    </row>
    <row r="61" spans="1:14" ht="12.75">
      <c r="A61" s="26">
        <v>7</v>
      </c>
      <c r="B61" s="6" t="s">
        <v>87</v>
      </c>
      <c r="C61" s="7"/>
      <c r="D61" s="8">
        <v>3</v>
      </c>
      <c r="E61" s="7"/>
      <c r="F61" s="2">
        <v>4</v>
      </c>
      <c r="G61" s="2">
        <v>16</v>
      </c>
      <c r="H61" s="2">
        <v>6</v>
      </c>
      <c r="I61" s="2">
        <v>2</v>
      </c>
      <c r="J61" s="2">
        <v>8</v>
      </c>
      <c r="K61" s="2">
        <v>0</v>
      </c>
      <c r="L61" s="2">
        <v>0</v>
      </c>
      <c r="M61" s="2">
        <v>0</v>
      </c>
      <c r="N61" s="26"/>
    </row>
    <row r="62" spans="1:14" ht="12.75">
      <c r="A62" s="26">
        <v>8</v>
      </c>
      <c r="B62" s="6" t="s">
        <v>88</v>
      </c>
      <c r="C62" s="7">
        <v>4</v>
      </c>
      <c r="D62" s="8">
        <v>4</v>
      </c>
      <c r="E62" s="7"/>
      <c r="F62" s="7">
        <v>5</v>
      </c>
      <c r="G62" s="7">
        <v>16</v>
      </c>
      <c r="H62" s="5">
        <v>0</v>
      </c>
      <c r="I62" s="5">
        <v>0</v>
      </c>
      <c r="J62" s="5">
        <v>0</v>
      </c>
      <c r="K62" s="5">
        <v>6</v>
      </c>
      <c r="L62" s="5">
        <v>10</v>
      </c>
      <c r="M62" s="5">
        <v>0</v>
      </c>
      <c r="N62" s="26"/>
    </row>
    <row r="63" spans="1:14" ht="12.75">
      <c r="A63" s="26"/>
      <c r="B63" s="2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6"/>
    </row>
    <row r="64" spans="1:14" ht="12.75">
      <c r="A64" s="3"/>
      <c r="B64" s="42" t="s">
        <v>36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</row>
    <row r="65" spans="1:14" ht="12.75">
      <c r="A65" s="3">
        <v>9</v>
      </c>
      <c r="B65" s="3" t="s">
        <v>123</v>
      </c>
      <c r="C65" s="17">
        <v>3</v>
      </c>
      <c r="D65" s="38"/>
      <c r="E65" s="17"/>
      <c r="F65" s="17">
        <v>2</v>
      </c>
      <c r="G65" s="17">
        <v>8</v>
      </c>
      <c r="H65" s="17">
        <v>8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3"/>
    </row>
    <row r="66" spans="1:14" ht="12.75">
      <c r="A66" s="3">
        <v>10</v>
      </c>
      <c r="B66" s="25" t="s">
        <v>103</v>
      </c>
      <c r="C66" s="17"/>
      <c r="D66" s="38">
        <v>3</v>
      </c>
      <c r="E66" s="17"/>
      <c r="F66" s="17">
        <v>1</v>
      </c>
      <c r="G66" s="17">
        <v>8</v>
      </c>
      <c r="H66" s="17">
        <v>0</v>
      </c>
      <c r="I66" s="17">
        <v>8</v>
      </c>
      <c r="J66" s="17">
        <v>0</v>
      </c>
      <c r="K66" s="17">
        <v>0</v>
      </c>
      <c r="L66" s="17">
        <v>0</v>
      </c>
      <c r="M66" s="17">
        <v>0</v>
      </c>
      <c r="N66" s="3"/>
    </row>
    <row r="67" spans="1:14" ht="12.75">
      <c r="A67" s="3">
        <v>11</v>
      </c>
      <c r="B67" s="26" t="s">
        <v>104</v>
      </c>
      <c r="C67" s="17"/>
      <c r="D67" s="38">
        <v>3</v>
      </c>
      <c r="E67" s="17"/>
      <c r="F67" s="17">
        <v>1</v>
      </c>
      <c r="G67" s="17">
        <v>6</v>
      </c>
      <c r="H67" s="17">
        <v>6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3"/>
    </row>
    <row r="68" spans="1:14" ht="12.75">
      <c r="A68" s="3">
        <v>12</v>
      </c>
      <c r="B68" s="26" t="s">
        <v>105</v>
      </c>
      <c r="C68" s="17"/>
      <c r="D68" s="38">
        <v>3</v>
      </c>
      <c r="E68" s="17"/>
      <c r="F68" s="17">
        <v>1</v>
      </c>
      <c r="G68" s="17">
        <v>6</v>
      </c>
      <c r="H68" s="17">
        <v>6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3"/>
    </row>
    <row r="69" spans="1:14" ht="12.75">
      <c r="A69" s="3">
        <v>13</v>
      </c>
      <c r="B69" s="26" t="s">
        <v>106</v>
      </c>
      <c r="C69" s="17">
        <v>4</v>
      </c>
      <c r="D69" s="38">
        <v>4</v>
      </c>
      <c r="E69" s="17"/>
      <c r="F69" s="17">
        <v>2</v>
      </c>
      <c r="G69" s="17">
        <v>8</v>
      </c>
      <c r="H69" s="17">
        <v>0</v>
      </c>
      <c r="I69" s="17">
        <v>0</v>
      </c>
      <c r="J69" s="17">
        <v>0</v>
      </c>
      <c r="K69" s="17">
        <v>4</v>
      </c>
      <c r="L69" s="17">
        <v>4</v>
      </c>
      <c r="M69" s="17">
        <v>0</v>
      </c>
      <c r="N69" s="3"/>
    </row>
    <row r="70" spans="1:14" ht="12.75">
      <c r="A70" s="3">
        <v>14</v>
      </c>
      <c r="B70" s="26" t="s">
        <v>107</v>
      </c>
      <c r="C70" s="17"/>
      <c r="D70" s="38">
        <v>4</v>
      </c>
      <c r="E70" s="17"/>
      <c r="F70" s="17">
        <v>2</v>
      </c>
      <c r="G70" s="17">
        <v>8</v>
      </c>
      <c r="H70" s="17">
        <v>0</v>
      </c>
      <c r="I70" s="17">
        <v>0</v>
      </c>
      <c r="J70" s="17">
        <v>0</v>
      </c>
      <c r="K70" s="17">
        <v>4</v>
      </c>
      <c r="L70" s="17">
        <v>4</v>
      </c>
      <c r="M70" s="17">
        <v>0</v>
      </c>
      <c r="N70" s="3"/>
    </row>
    <row r="71" spans="1:14" ht="12.75">
      <c r="A71" s="3">
        <v>15</v>
      </c>
      <c r="B71" s="26" t="s">
        <v>108</v>
      </c>
      <c r="C71" s="17"/>
      <c r="D71" s="38">
        <v>4</v>
      </c>
      <c r="E71" s="17"/>
      <c r="F71" s="17">
        <v>1</v>
      </c>
      <c r="G71" s="17">
        <v>6</v>
      </c>
      <c r="H71" s="17">
        <v>0</v>
      </c>
      <c r="I71" s="17">
        <v>0</v>
      </c>
      <c r="J71" s="17">
        <v>0</v>
      </c>
      <c r="K71" s="17">
        <v>0</v>
      </c>
      <c r="L71" s="17">
        <v>6</v>
      </c>
      <c r="M71" s="17">
        <v>0</v>
      </c>
      <c r="N71" s="3"/>
    </row>
    <row r="72" spans="1:14" ht="12.75">
      <c r="A72" s="11"/>
      <c r="B72" s="11" t="s">
        <v>21</v>
      </c>
      <c r="C72" s="12">
        <f>COUNT(C55:C71)</f>
        <v>5</v>
      </c>
      <c r="D72" s="11"/>
      <c r="E72" s="11"/>
      <c r="F72" s="12">
        <f aca="true" t="shared" si="3" ref="F72:M72">SUM(F55:F71)</f>
        <v>60</v>
      </c>
      <c r="G72" s="12">
        <f t="shared" si="3"/>
        <v>220</v>
      </c>
      <c r="H72" s="12">
        <f t="shared" si="3"/>
        <v>61</v>
      </c>
      <c r="I72" s="12">
        <f t="shared" si="3"/>
        <v>58</v>
      </c>
      <c r="J72" s="12">
        <f t="shared" si="3"/>
        <v>8</v>
      </c>
      <c r="K72" s="12">
        <f t="shared" si="3"/>
        <v>39</v>
      </c>
      <c r="L72" s="12">
        <f t="shared" si="3"/>
        <v>54</v>
      </c>
      <c r="M72" s="12">
        <f t="shared" si="3"/>
        <v>0</v>
      </c>
      <c r="N72" s="11"/>
    </row>
    <row r="73" spans="1:14" ht="12.75">
      <c r="A73" s="15"/>
      <c r="B73" s="15" t="s">
        <v>32</v>
      </c>
      <c r="C73" s="15"/>
      <c r="D73" s="15"/>
      <c r="E73" s="15"/>
      <c r="F73" s="15"/>
      <c r="G73" s="15"/>
      <c r="H73" s="100">
        <f>SUM(H72:J72)</f>
        <v>127</v>
      </c>
      <c r="I73" s="100"/>
      <c r="J73" s="100"/>
      <c r="K73" s="100">
        <f>SUM(K72:M72)</f>
        <v>93</v>
      </c>
      <c r="L73" s="100"/>
      <c r="M73" s="100"/>
      <c r="N73" s="14"/>
    </row>
    <row r="74" spans="1:14" ht="12.75">
      <c r="A74" s="15"/>
      <c r="B74" t="s">
        <v>114</v>
      </c>
      <c r="C74" s="15"/>
      <c r="D74" s="15"/>
      <c r="E74" s="15"/>
      <c r="F74" s="15"/>
      <c r="G74" s="15"/>
      <c r="H74" s="43"/>
      <c r="I74" s="43"/>
      <c r="J74" s="43"/>
      <c r="K74" s="43"/>
      <c r="L74" s="43"/>
      <c r="M74" s="43"/>
      <c r="N74" s="14"/>
    </row>
    <row r="75" spans="1:14" ht="12.75">
      <c r="A75" s="15"/>
      <c r="B75" s="76" t="s">
        <v>30</v>
      </c>
      <c r="C75" s="19"/>
      <c r="D75" s="19"/>
      <c r="E75" s="19"/>
      <c r="F75" s="76">
        <f>SUM(F55:F71)</f>
        <v>60</v>
      </c>
      <c r="G75" s="77" t="s">
        <v>153</v>
      </c>
      <c r="H75" s="77" t="s">
        <v>154</v>
      </c>
      <c r="I75" s="43"/>
      <c r="J75" s="43"/>
      <c r="K75" s="43"/>
      <c r="L75" s="43"/>
      <c r="M75" s="43"/>
      <c r="N75" s="14"/>
    </row>
    <row r="76" spans="1:14" ht="12.75">
      <c r="A76" s="15"/>
      <c r="B76" s="78" t="s">
        <v>37</v>
      </c>
      <c r="C76" s="19"/>
      <c r="D76" s="19"/>
      <c r="E76" s="19"/>
      <c r="F76" s="79">
        <f>SUM(F55:F62)</f>
        <v>50</v>
      </c>
      <c r="G76" s="77">
        <f>+F55+SUM(F57:F61)-13</f>
        <v>26</v>
      </c>
      <c r="H76" s="77">
        <f>F76-G76</f>
        <v>24</v>
      </c>
      <c r="I76" s="43"/>
      <c r="J76" s="43"/>
      <c r="K76" s="43"/>
      <c r="L76" s="43"/>
      <c r="M76" s="43"/>
      <c r="N76" s="14"/>
    </row>
    <row r="77" spans="1:14" ht="12.75">
      <c r="A77" s="15"/>
      <c r="B77" s="78" t="s">
        <v>155</v>
      </c>
      <c r="C77" s="19"/>
      <c r="D77" s="19"/>
      <c r="E77" s="19"/>
      <c r="F77" s="79">
        <f>SUM(F65:F71)</f>
        <v>10</v>
      </c>
      <c r="G77" s="77">
        <f>+SUM(F65:F68)</f>
        <v>5</v>
      </c>
      <c r="H77" s="77">
        <f>F77-G77</f>
        <v>5</v>
      </c>
      <c r="I77" s="43"/>
      <c r="J77" s="43"/>
      <c r="K77" s="43"/>
      <c r="L77" s="43"/>
      <c r="M77" s="43"/>
      <c r="N77" s="14"/>
    </row>
    <row r="78" spans="1:14" ht="12.75">
      <c r="A78" s="15"/>
      <c r="B78" s="15"/>
      <c r="C78" s="15"/>
      <c r="D78" s="15"/>
      <c r="E78" s="15"/>
      <c r="F78" s="15"/>
      <c r="G78" s="43">
        <f>SUM(G76:G77)</f>
        <v>31</v>
      </c>
      <c r="H78" s="43">
        <f>SUM(H76:H77)</f>
        <v>29</v>
      </c>
      <c r="I78" s="43"/>
      <c r="J78" s="43"/>
      <c r="K78" s="43"/>
      <c r="L78" s="43"/>
      <c r="M78" s="43"/>
      <c r="N78" s="14"/>
    </row>
    <row r="79" spans="1:14" ht="12.75">
      <c r="A79" s="15"/>
      <c r="B79" s="15"/>
      <c r="C79" s="15"/>
      <c r="D79" s="15"/>
      <c r="E79" s="15"/>
      <c r="F79" s="15"/>
      <c r="G79" s="43"/>
      <c r="H79" s="43"/>
      <c r="I79" s="43"/>
      <c r="J79" s="43"/>
      <c r="K79" s="43"/>
      <c r="L79" s="43"/>
      <c r="M79" s="43"/>
      <c r="N79" s="14"/>
    </row>
    <row r="80" spans="1:14" ht="12.75">
      <c r="A80" s="15"/>
      <c r="B80" s="90" t="s">
        <v>43</v>
      </c>
      <c r="C80" s="91"/>
      <c r="D80" s="91"/>
      <c r="E80" s="91"/>
      <c r="N80" s="14"/>
    </row>
    <row r="81" spans="1:14" ht="12.75">
      <c r="A81" s="15"/>
      <c r="B81" s="36" t="s">
        <v>33</v>
      </c>
      <c r="C81" s="36"/>
      <c r="D81" s="36"/>
      <c r="E81" s="36"/>
      <c r="F81" s="36">
        <f>SUM(F55:F55)</f>
        <v>6</v>
      </c>
      <c r="G81" s="36">
        <f>SUM(G55:G55)</f>
        <v>30</v>
      </c>
      <c r="H81" s="36">
        <f aca="true" t="shared" si="4" ref="H81:M81">SUM(H55:H55)</f>
        <v>15</v>
      </c>
      <c r="I81" s="36">
        <f t="shared" si="4"/>
        <v>15</v>
      </c>
      <c r="J81" s="36">
        <f t="shared" si="4"/>
        <v>0</v>
      </c>
      <c r="K81" s="36">
        <f t="shared" si="4"/>
        <v>0</v>
      </c>
      <c r="L81" s="36">
        <f t="shared" si="4"/>
        <v>0</v>
      </c>
      <c r="M81" s="36">
        <f t="shared" si="4"/>
        <v>0</v>
      </c>
      <c r="N81" s="14"/>
    </row>
    <row r="82" spans="1:14" ht="12.75">
      <c r="A82" s="15"/>
      <c r="B82" s="24" t="s">
        <v>34</v>
      </c>
      <c r="C82" s="24"/>
      <c r="D82" s="24"/>
      <c r="E82" s="24"/>
      <c r="F82" s="24">
        <f>SUM(F56:F56)</f>
        <v>6</v>
      </c>
      <c r="G82" s="24">
        <f>SUM(G56:G56)</f>
        <v>30</v>
      </c>
      <c r="H82" s="24">
        <f aca="true" t="shared" si="5" ref="H82:M82">SUM(H56:H56)</f>
        <v>0</v>
      </c>
      <c r="I82" s="24">
        <f t="shared" si="5"/>
        <v>0</v>
      </c>
      <c r="J82" s="24">
        <f t="shared" si="5"/>
        <v>0</v>
      </c>
      <c r="K82" s="24">
        <f t="shared" si="5"/>
        <v>15</v>
      </c>
      <c r="L82" s="24">
        <f t="shared" si="5"/>
        <v>15</v>
      </c>
      <c r="M82" s="24">
        <f t="shared" si="5"/>
        <v>0</v>
      </c>
      <c r="N82" s="14"/>
    </row>
    <row r="83" spans="2:13" ht="12.75">
      <c r="B83" s="41" t="s">
        <v>35</v>
      </c>
      <c r="F83">
        <f>SUM(F81:F82)</f>
        <v>12</v>
      </c>
      <c r="G83">
        <f aca="true" t="shared" si="6" ref="G83:M83">SUM(G80:G82)</f>
        <v>60</v>
      </c>
      <c r="H83">
        <f t="shared" si="6"/>
        <v>15</v>
      </c>
      <c r="I83">
        <f t="shared" si="6"/>
        <v>15</v>
      </c>
      <c r="J83">
        <f t="shared" si="6"/>
        <v>0</v>
      </c>
      <c r="K83">
        <f t="shared" si="6"/>
        <v>15</v>
      </c>
      <c r="L83">
        <f t="shared" si="6"/>
        <v>15</v>
      </c>
      <c r="M83">
        <f t="shared" si="6"/>
        <v>0</v>
      </c>
    </row>
    <row r="84" spans="2:6" ht="12.75">
      <c r="B84" s="75" t="s">
        <v>134</v>
      </c>
      <c r="F84" s="74"/>
    </row>
    <row r="85" spans="2:6" ht="12.75">
      <c r="B85" s="74" t="s">
        <v>135</v>
      </c>
      <c r="F85" s="74" t="s">
        <v>136</v>
      </c>
    </row>
    <row r="86" spans="1:6" ht="12.75">
      <c r="A86">
        <v>1</v>
      </c>
      <c r="B86" s="74" t="s">
        <v>137</v>
      </c>
      <c r="E86">
        <v>1</v>
      </c>
      <c r="F86" t="s">
        <v>138</v>
      </c>
    </row>
    <row r="87" spans="1:6" ht="12.75">
      <c r="A87">
        <v>2</v>
      </c>
      <c r="B87" s="74" t="s">
        <v>139</v>
      </c>
      <c r="E87">
        <v>2</v>
      </c>
      <c r="F87" t="s">
        <v>140</v>
      </c>
    </row>
    <row r="88" spans="1:6" ht="12.75">
      <c r="A88">
        <v>3</v>
      </c>
      <c r="B88" s="74" t="s">
        <v>141</v>
      </c>
      <c r="E88">
        <v>3</v>
      </c>
      <c r="F88" t="s">
        <v>142</v>
      </c>
    </row>
    <row r="89" spans="1:6" ht="12.75">
      <c r="A89">
        <v>4</v>
      </c>
      <c r="B89" s="74" t="s">
        <v>143</v>
      </c>
      <c r="E89">
        <v>4</v>
      </c>
      <c r="F89" t="s">
        <v>144</v>
      </c>
    </row>
    <row r="90" spans="1:6" ht="12.75">
      <c r="A90">
        <v>5</v>
      </c>
      <c r="B90" s="74" t="s">
        <v>145</v>
      </c>
      <c r="E90">
        <v>5</v>
      </c>
      <c r="F90" t="s">
        <v>146</v>
      </c>
    </row>
    <row r="91" spans="1:6" ht="12.75">
      <c r="A91">
        <v>6</v>
      </c>
      <c r="B91" s="74" t="s">
        <v>147</v>
      </c>
      <c r="E91">
        <v>6</v>
      </c>
      <c r="F91" t="s">
        <v>148</v>
      </c>
    </row>
    <row r="92" spans="1:6" ht="12.75">
      <c r="A92">
        <v>7</v>
      </c>
      <c r="B92" s="74" t="s">
        <v>149</v>
      </c>
      <c r="E92">
        <v>7</v>
      </c>
      <c r="F92" t="s">
        <v>150</v>
      </c>
    </row>
    <row r="93" spans="1:2" ht="12.75">
      <c r="A93">
        <v>8</v>
      </c>
      <c r="B93" s="74" t="s">
        <v>151</v>
      </c>
    </row>
    <row r="94" spans="1:2" ht="12.75">
      <c r="A94">
        <v>9</v>
      </c>
      <c r="B94" s="74" t="s">
        <v>152</v>
      </c>
    </row>
    <row r="95" ht="12.75">
      <c r="B95" s="74"/>
    </row>
    <row r="96" ht="12.75">
      <c r="B96" s="74"/>
    </row>
    <row r="97" ht="12.75">
      <c r="B97" s="74"/>
    </row>
    <row r="99" spans="2:4" ht="12.75">
      <c r="B99" t="s">
        <v>43</v>
      </c>
      <c r="D99" t="s">
        <v>118</v>
      </c>
    </row>
    <row r="100" spans="2:13" s="36" customFormat="1" ht="12.75">
      <c r="B100" s="36" t="s">
        <v>33</v>
      </c>
      <c r="D100" s="36">
        <v>180</v>
      </c>
      <c r="E100" s="36">
        <v>24</v>
      </c>
      <c r="F100" s="36">
        <f aca="true" t="shared" si="7" ref="F100:M101">+F41+F81</f>
        <v>35</v>
      </c>
      <c r="G100" s="36">
        <f t="shared" si="7"/>
        <v>184</v>
      </c>
      <c r="H100" s="36">
        <f t="shared" si="7"/>
        <v>66</v>
      </c>
      <c r="I100" s="36">
        <f t="shared" si="7"/>
        <v>36</v>
      </c>
      <c r="J100" s="36">
        <f t="shared" si="7"/>
        <v>6</v>
      </c>
      <c r="K100" s="36">
        <f t="shared" si="7"/>
        <v>46</v>
      </c>
      <c r="L100" s="36">
        <f t="shared" si="7"/>
        <v>12</v>
      </c>
      <c r="M100" s="36">
        <f t="shared" si="7"/>
        <v>18</v>
      </c>
    </row>
    <row r="101" spans="2:13" s="24" customFormat="1" ht="12.75">
      <c r="B101" s="24" t="s">
        <v>34</v>
      </c>
      <c r="D101" s="24">
        <v>120</v>
      </c>
      <c r="E101" s="24">
        <v>17</v>
      </c>
      <c r="F101" s="88">
        <f t="shared" si="7"/>
        <v>20</v>
      </c>
      <c r="G101" s="24">
        <f t="shared" si="7"/>
        <v>120</v>
      </c>
      <c r="H101" s="24">
        <f t="shared" si="7"/>
        <v>30</v>
      </c>
      <c r="I101" s="24">
        <f t="shared" si="7"/>
        <v>0</v>
      </c>
      <c r="J101" s="24">
        <f t="shared" si="7"/>
        <v>0</v>
      </c>
      <c r="K101" s="24">
        <f t="shared" si="7"/>
        <v>45</v>
      </c>
      <c r="L101" s="24">
        <f t="shared" si="7"/>
        <v>45</v>
      </c>
      <c r="M101" s="24">
        <f t="shared" si="7"/>
        <v>0</v>
      </c>
    </row>
    <row r="102" spans="2:14" ht="12.75">
      <c r="B102" s="57" t="s">
        <v>35</v>
      </c>
      <c r="C102" s="56"/>
      <c r="D102" s="56">
        <f>SUM(D100:D101)</f>
        <v>300</v>
      </c>
      <c r="E102" s="56">
        <f>SUM(E100:E101)</f>
        <v>41</v>
      </c>
      <c r="F102" s="56">
        <f>SUM(F100:F101)</f>
        <v>55</v>
      </c>
      <c r="G102" s="56">
        <f aca="true" t="shared" si="8" ref="G102:M102">SUM(G100:G101)</f>
        <v>304</v>
      </c>
      <c r="H102" s="56">
        <f t="shared" si="8"/>
        <v>96</v>
      </c>
      <c r="I102" s="56">
        <f t="shared" si="8"/>
        <v>36</v>
      </c>
      <c r="J102" s="56">
        <f t="shared" si="8"/>
        <v>6</v>
      </c>
      <c r="K102" s="56">
        <f t="shared" si="8"/>
        <v>91</v>
      </c>
      <c r="L102" s="56">
        <f t="shared" si="8"/>
        <v>57</v>
      </c>
      <c r="M102" s="56">
        <f t="shared" si="8"/>
        <v>18</v>
      </c>
      <c r="N102" s="56"/>
    </row>
    <row r="103" spans="6:13" ht="12.75">
      <c r="F103" s="15"/>
      <c r="G103" s="15"/>
      <c r="H103" s="15"/>
      <c r="I103" s="15"/>
      <c r="J103" s="15"/>
      <c r="K103" s="15"/>
      <c r="L103" s="15"/>
      <c r="M103" s="15"/>
    </row>
    <row r="106" spans="2:8" ht="12.75">
      <c r="B106" s="43" t="s">
        <v>113</v>
      </c>
      <c r="C106" s="15"/>
      <c r="D106" s="15"/>
      <c r="E106" s="15"/>
      <c r="F106" s="15"/>
      <c r="G106" s="15"/>
      <c r="H106" s="15"/>
    </row>
    <row r="107" spans="2:8" ht="12.75">
      <c r="B107" s="15"/>
      <c r="C107" s="43" t="s">
        <v>35</v>
      </c>
      <c r="D107" s="43" t="s">
        <v>28</v>
      </c>
      <c r="E107" s="43" t="s">
        <v>37</v>
      </c>
      <c r="F107" s="43" t="s">
        <v>28</v>
      </c>
      <c r="G107" s="43" t="s">
        <v>41</v>
      </c>
      <c r="H107" s="43" t="s">
        <v>28</v>
      </c>
    </row>
    <row r="108" spans="2:8" ht="12.75">
      <c r="B108" s="43" t="s">
        <v>38</v>
      </c>
      <c r="C108" s="15">
        <f>+E108+G108</f>
        <v>305</v>
      </c>
      <c r="D108" s="72">
        <f>+C108/$C111</f>
        <v>0.5178268251273345</v>
      </c>
      <c r="E108" s="15">
        <f>SUM(H13:H26)+SUM(K13:K26)+SUM(H55:H62)+SUM(K55:K62)</f>
        <v>255</v>
      </c>
      <c r="F108" s="72">
        <f>+E108/$E111</f>
        <v>0.5089820359281437</v>
      </c>
      <c r="G108" s="73">
        <f>SUM(H29:H33)+SUM(K29:K33)+SUM(H65:H71)+SUM(K65:K71)</f>
        <v>50</v>
      </c>
      <c r="H108" s="72">
        <f>+G108/$G111</f>
        <v>0.5681818181818182</v>
      </c>
    </row>
    <row r="109" spans="2:8" ht="12.75">
      <c r="B109" s="43" t="s">
        <v>39</v>
      </c>
      <c r="C109" s="15">
        <f>+E109+G109</f>
        <v>238</v>
      </c>
      <c r="D109" s="72">
        <f>+C109/$C111</f>
        <v>0.40407470288624786</v>
      </c>
      <c r="E109" s="15">
        <f>SUM(I13:I26)+SUM(L13:L26)+SUM(I55:I62)+SUM(L55:L62)</f>
        <v>200</v>
      </c>
      <c r="F109" s="72">
        <f>+E109/$E111</f>
        <v>0.3992015968063872</v>
      </c>
      <c r="G109" s="73">
        <f>SUM(I29:I33)+SUM(L29:L33)+SUM(I65:I71)+SUM(L65:L71)</f>
        <v>38</v>
      </c>
      <c r="H109" s="72">
        <f>+G109/$G111</f>
        <v>0.4318181818181818</v>
      </c>
    </row>
    <row r="110" spans="2:8" ht="12.75">
      <c r="B110" s="43" t="s">
        <v>40</v>
      </c>
      <c r="C110" s="15">
        <f>+E110+G110</f>
        <v>46</v>
      </c>
      <c r="D110" s="72">
        <f>+C110/$C111</f>
        <v>0.07809847198641766</v>
      </c>
      <c r="E110" s="15">
        <f>+SUM(J13:J26)+SUM(M13:M26)+SUM(J55:J62)+SUM(M55:M62)</f>
        <v>46</v>
      </c>
      <c r="F110" s="72">
        <f>+E110/$E111</f>
        <v>0.09181636726546906</v>
      </c>
      <c r="G110" s="73">
        <f>SUM(J29:J33)+SUM(M29:M33)+SUM(J65:J71)+SUM(M65:M71)</f>
        <v>0</v>
      </c>
      <c r="H110" s="72">
        <f>+G110/$G111</f>
        <v>0</v>
      </c>
    </row>
    <row r="111" spans="2:8" ht="12.75">
      <c r="B111" s="43" t="s">
        <v>35</v>
      </c>
      <c r="C111" s="15">
        <f>+E111+G111</f>
        <v>589</v>
      </c>
      <c r="D111" s="72">
        <f>+C111/$C111</f>
        <v>1</v>
      </c>
      <c r="E111" s="15">
        <f>SUM(E108:E110)</f>
        <v>501</v>
      </c>
      <c r="F111" s="72">
        <f>+E111/$E111</f>
        <v>1</v>
      </c>
      <c r="G111" s="73">
        <f>SUM(G108:G110)</f>
        <v>88</v>
      </c>
      <c r="H111" s="72">
        <f>+G111/$G111</f>
        <v>1</v>
      </c>
    </row>
  </sheetData>
  <sheetProtection/>
  <mergeCells count="22">
    <mergeCell ref="A10:A12"/>
    <mergeCell ref="B10:B12"/>
    <mergeCell ref="C10:E10"/>
    <mergeCell ref="G10:M10"/>
    <mergeCell ref="B40:E40"/>
    <mergeCell ref="N10:N12"/>
    <mergeCell ref="F11:F12"/>
    <mergeCell ref="H11:J11"/>
    <mergeCell ref="K11:M11"/>
    <mergeCell ref="H35:J35"/>
    <mergeCell ref="N52:N54"/>
    <mergeCell ref="F53:F54"/>
    <mergeCell ref="H53:J53"/>
    <mergeCell ref="K53:M53"/>
    <mergeCell ref="H73:J73"/>
    <mergeCell ref="K73:M73"/>
    <mergeCell ref="B80:E80"/>
    <mergeCell ref="A52:A54"/>
    <mergeCell ref="B52:B54"/>
    <mergeCell ref="C52:E52"/>
    <mergeCell ref="G52:M52"/>
    <mergeCell ref="K35:M3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9" customFormat="1" ht="15.75">
      <c r="A1" s="89" t="s">
        <v>161</v>
      </c>
    </row>
    <row r="4" spans="2:13" ht="12.75">
      <c r="B4" s="15" t="s">
        <v>0</v>
      </c>
      <c r="D4" s="15"/>
      <c r="E4" s="20" t="s">
        <v>24</v>
      </c>
      <c r="F4" s="20" t="s">
        <v>1</v>
      </c>
      <c r="G4" s="20"/>
      <c r="H4" s="15"/>
      <c r="I4" s="15"/>
      <c r="J4" s="15"/>
      <c r="K4" s="15"/>
      <c r="L4" s="15"/>
      <c r="M4" s="15"/>
    </row>
    <row r="5" spans="2:13" ht="12.75">
      <c r="B5" t="s">
        <v>2</v>
      </c>
      <c r="D5" s="16"/>
      <c r="E5" s="71">
        <f>G5/G8</f>
        <v>0.5691906005221932</v>
      </c>
      <c r="F5" s="20" t="s">
        <v>25</v>
      </c>
      <c r="G5" s="20">
        <f>H34+K34</f>
        <v>218</v>
      </c>
      <c r="H5" s="15"/>
      <c r="I5" s="15"/>
      <c r="J5" s="15"/>
      <c r="K5" s="15"/>
      <c r="L5" s="15"/>
      <c r="M5" s="15"/>
    </row>
    <row r="6" spans="2:13" ht="12.75">
      <c r="B6" t="s">
        <v>48</v>
      </c>
      <c r="D6" s="16"/>
      <c r="E6" s="71">
        <f>G6/G8</f>
        <v>0.32114882506527415</v>
      </c>
      <c r="F6" s="20" t="s">
        <v>26</v>
      </c>
      <c r="G6" s="20">
        <f>I34+L34</f>
        <v>123</v>
      </c>
      <c r="H6" s="15"/>
      <c r="I6" s="15"/>
      <c r="J6" s="15"/>
      <c r="K6" s="15"/>
      <c r="L6" s="15"/>
      <c r="M6" s="15"/>
    </row>
    <row r="7" spans="2:13" ht="12.75">
      <c r="B7" t="s">
        <v>75</v>
      </c>
      <c r="D7" s="16"/>
      <c r="E7" s="71">
        <f>G7/G8</f>
        <v>0.10966057441253264</v>
      </c>
      <c r="F7" s="20" t="s">
        <v>27</v>
      </c>
      <c r="G7" s="20">
        <f>J34+M34</f>
        <v>42</v>
      </c>
      <c r="H7" s="15"/>
      <c r="I7" s="15"/>
      <c r="J7" s="15"/>
      <c r="K7" s="15"/>
      <c r="L7" s="15"/>
      <c r="M7" s="15"/>
    </row>
    <row r="8" spans="2:13" ht="12.75">
      <c r="B8" t="s">
        <v>42</v>
      </c>
      <c r="D8" s="15"/>
      <c r="E8" s="71">
        <f>SUM(E5:E7)</f>
        <v>0.9999999999999999</v>
      </c>
      <c r="F8" s="20" t="s">
        <v>4</v>
      </c>
      <c r="G8" s="20">
        <f>SUM(G5:G7)</f>
        <v>383</v>
      </c>
      <c r="H8" s="15"/>
      <c r="I8" s="15"/>
      <c r="J8" s="15"/>
      <c r="K8" s="15"/>
      <c r="L8" s="15"/>
      <c r="M8" s="15"/>
    </row>
    <row r="9" ht="12.75">
      <c r="B9" t="s">
        <v>77</v>
      </c>
    </row>
    <row r="10" spans="1:14" ht="25.5">
      <c r="A10" s="102" t="s">
        <v>22</v>
      </c>
      <c r="B10" s="103" t="s">
        <v>5</v>
      </c>
      <c r="C10" s="106" t="s">
        <v>6</v>
      </c>
      <c r="D10" s="107"/>
      <c r="E10" s="108"/>
      <c r="F10" s="82" t="s">
        <v>7</v>
      </c>
      <c r="G10" s="106" t="s">
        <v>8</v>
      </c>
      <c r="H10" s="107"/>
      <c r="I10" s="107"/>
      <c r="J10" s="107"/>
      <c r="K10" s="107"/>
      <c r="L10" s="107"/>
      <c r="M10" s="108"/>
      <c r="N10" s="92" t="s">
        <v>9</v>
      </c>
    </row>
    <row r="11" spans="1:14" ht="12.75">
      <c r="A11" s="102"/>
      <c r="B11" s="104"/>
      <c r="C11" s="83" t="s">
        <v>10</v>
      </c>
      <c r="D11" s="83" t="s">
        <v>11</v>
      </c>
      <c r="E11" s="84" t="s">
        <v>12</v>
      </c>
      <c r="F11" s="95" t="s">
        <v>30</v>
      </c>
      <c r="G11" s="84" t="s">
        <v>4</v>
      </c>
      <c r="H11" s="97" t="s">
        <v>13</v>
      </c>
      <c r="I11" s="98"/>
      <c r="J11" s="99"/>
      <c r="K11" s="97" t="s">
        <v>14</v>
      </c>
      <c r="L11" s="98"/>
      <c r="M11" s="99"/>
      <c r="N11" s="93"/>
    </row>
    <row r="12" spans="1:14" ht="12.75">
      <c r="A12" s="102"/>
      <c r="B12" s="105"/>
      <c r="C12" s="86"/>
      <c r="D12" s="86" t="s">
        <v>15</v>
      </c>
      <c r="E12" s="87" t="s">
        <v>16</v>
      </c>
      <c r="F12" s="96"/>
      <c r="G12" s="87" t="s">
        <v>17</v>
      </c>
      <c r="H12" s="85" t="s">
        <v>18</v>
      </c>
      <c r="I12" s="61" t="s">
        <v>19</v>
      </c>
      <c r="J12" s="61" t="s">
        <v>20</v>
      </c>
      <c r="K12" s="61" t="s">
        <v>18</v>
      </c>
      <c r="L12" s="61" t="s">
        <v>19</v>
      </c>
      <c r="M12" s="61" t="s">
        <v>20</v>
      </c>
      <c r="N12" s="94"/>
    </row>
    <row r="13" spans="1:14" ht="12.75">
      <c r="A13" s="50">
        <v>1</v>
      </c>
      <c r="B13" s="48" t="s">
        <v>49</v>
      </c>
      <c r="C13" s="49">
        <v>1</v>
      </c>
      <c r="D13" s="49">
        <v>1</v>
      </c>
      <c r="E13" s="33"/>
      <c r="F13" s="46">
        <v>5</v>
      </c>
      <c r="G13" s="30">
        <v>30</v>
      </c>
      <c r="H13" s="46">
        <v>15</v>
      </c>
      <c r="I13" s="31">
        <v>15</v>
      </c>
      <c r="J13" s="31">
        <v>0</v>
      </c>
      <c r="K13" s="31">
        <v>0</v>
      </c>
      <c r="L13" s="31">
        <v>0</v>
      </c>
      <c r="M13" s="31">
        <v>0</v>
      </c>
      <c r="N13" s="29"/>
    </row>
    <row r="14" spans="1:14" ht="12.75">
      <c r="A14" s="50">
        <v>2</v>
      </c>
      <c r="B14" s="48" t="s">
        <v>120</v>
      </c>
      <c r="C14" s="49"/>
      <c r="D14" s="49">
        <v>1</v>
      </c>
      <c r="E14" s="33"/>
      <c r="F14" s="46">
        <v>5</v>
      </c>
      <c r="G14" s="30">
        <v>30</v>
      </c>
      <c r="H14" s="46">
        <v>30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29"/>
    </row>
    <row r="15" spans="1:14" ht="12.75">
      <c r="A15" s="50">
        <v>3</v>
      </c>
      <c r="B15" s="48" t="s">
        <v>50</v>
      </c>
      <c r="C15" s="49"/>
      <c r="D15" s="49">
        <v>1</v>
      </c>
      <c r="E15" s="33"/>
      <c r="F15" s="46">
        <v>4</v>
      </c>
      <c r="G15" s="30">
        <v>18</v>
      </c>
      <c r="H15" s="46">
        <v>6</v>
      </c>
      <c r="I15" s="31">
        <v>6</v>
      </c>
      <c r="J15" s="31">
        <v>6</v>
      </c>
      <c r="K15" s="31">
        <v>0</v>
      </c>
      <c r="L15" s="31">
        <v>0</v>
      </c>
      <c r="M15" s="31">
        <v>0</v>
      </c>
      <c r="N15" s="29"/>
    </row>
    <row r="16" spans="1:14" ht="12.75">
      <c r="A16" s="51">
        <v>4</v>
      </c>
      <c r="B16" s="29" t="s">
        <v>51</v>
      </c>
      <c r="C16" s="30"/>
      <c r="D16" s="30">
        <v>2</v>
      </c>
      <c r="E16" s="30"/>
      <c r="F16" s="31">
        <v>5</v>
      </c>
      <c r="G16" s="30">
        <v>30</v>
      </c>
      <c r="H16" s="31">
        <v>0</v>
      </c>
      <c r="I16" s="31">
        <v>0</v>
      </c>
      <c r="J16" s="31">
        <v>0</v>
      </c>
      <c r="K16" s="31">
        <v>30</v>
      </c>
      <c r="L16" s="31">
        <v>0</v>
      </c>
      <c r="M16" s="31">
        <v>0</v>
      </c>
      <c r="N16" s="29"/>
    </row>
    <row r="17" spans="1:14" ht="12.75">
      <c r="A17" s="51">
        <v>5</v>
      </c>
      <c r="B17" s="29" t="s">
        <v>52</v>
      </c>
      <c r="C17" s="31">
        <v>2</v>
      </c>
      <c r="D17" s="30">
        <v>2</v>
      </c>
      <c r="E17" s="31"/>
      <c r="F17" s="31">
        <v>3</v>
      </c>
      <c r="G17" s="31">
        <v>16</v>
      </c>
      <c r="H17" s="31">
        <v>0</v>
      </c>
      <c r="I17" s="31">
        <v>0</v>
      </c>
      <c r="J17" s="31">
        <v>0</v>
      </c>
      <c r="K17" s="31">
        <v>6</v>
      </c>
      <c r="L17" s="31">
        <v>2</v>
      </c>
      <c r="M17" s="31">
        <v>8</v>
      </c>
      <c r="N17" s="21"/>
    </row>
    <row r="18" spans="1:14" ht="12.75">
      <c r="A18" s="51">
        <v>6</v>
      </c>
      <c r="B18" s="29" t="s">
        <v>53</v>
      </c>
      <c r="C18" s="31">
        <v>2</v>
      </c>
      <c r="D18" s="30">
        <v>2</v>
      </c>
      <c r="E18" s="31"/>
      <c r="F18" s="31">
        <v>7</v>
      </c>
      <c r="G18" s="31">
        <v>30</v>
      </c>
      <c r="H18" s="31">
        <v>0</v>
      </c>
      <c r="I18" s="31">
        <v>0</v>
      </c>
      <c r="J18" s="31">
        <v>0</v>
      </c>
      <c r="K18" s="31">
        <v>10</v>
      </c>
      <c r="L18" s="31">
        <v>10</v>
      </c>
      <c r="M18" s="31">
        <v>10</v>
      </c>
      <c r="N18" s="21"/>
    </row>
    <row r="19" spans="1:14" ht="12.75">
      <c r="A19" s="52">
        <v>7</v>
      </c>
      <c r="B19" s="21" t="s">
        <v>55</v>
      </c>
      <c r="C19" s="22">
        <v>2</v>
      </c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34"/>
    </row>
    <row r="20" spans="1:14" ht="12.75">
      <c r="A20" s="21">
        <v>8</v>
      </c>
      <c r="B20" s="21" t="s">
        <v>56</v>
      </c>
      <c r="C20" s="22"/>
      <c r="D20" s="39">
        <v>2</v>
      </c>
      <c r="E20" s="22"/>
      <c r="F20" s="22">
        <v>5</v>
      </c>
      <c r="G20" s="22">
        <v>30</v>
      </c>
      <c r="H20" s="22">
        <v>0</v>
      </c>
      <c r="I20" s="22">
        <v>0</v>
      </c>
      <c r="J20" s="22">
        <v>0</v>
      </c>
      <c r="K20" s="22">
        <v>15</v>
      </c>
      <c r="L20" s="22">
        <v>15</v>
      </c>
      <c r="M20" s="22">
        <v>0</v>
      </c>
      <c r="N20" s="34"/>
    </row>
    <row r="21" spans="1:14" ht="12.75">
      <c r="A21" s="21">
        <v>9</v>
      </c>
      <c r="B21" s="21" t="s">
        <v>54</v>
      </c>
      <c r="C21" s="22">
        <v>1</v>
      </c>
      <c r="D21" s="22"/>
      <c r="E21" s="22"/>
      <c r="F21" s="22">
        <v>4</v>
      </c>
      <c r="G21" s="22">
        <v>30</v>
      </c>
      <c r="H21" s="22">
        <v>30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34"/>
    </row>
    <row r="22" spans="1:14" ht="12.75">
      <c r="A22" s="26">
        <v>10</v>
      </c>
      <c r="B22" s="3" t="s">
        <v>57</v>
      </c>
      <c r="C22" s="17"/>
      <c r="D22" s="4">
        <v>1</v>
      </c>
      <c r="E22" s="17"/>
      <c r="F22" s="17">
        <v>2</v>
      </c>
      <c r="G22" s="17">
        <v>18</v>
      </c>
      <c r="H22" s="17">
        <v>10</v>
      </c>
      <c r="I22" s="17">
        <v>2</v>
      </c>
      <c r="J22" s="17">
        <v>6</v>
      </c>
      <c r="K22" s="17">
        <v>0</v>
      </c>
      <c r="L22" s="17">
        <v>0</v>
      </c>
      <c r="M22" s="17">
        <v>0</v>
      </c>
      <c r="N22" s="34"/>
    </row>
    <row r="23" spans="1:14" ht="12.75">
      <c r="A23" s="26">
        <v>11</v>
      </c>
      <c r="B23" s="3" t="s">
        <v>58</v>
      </c>
      <c r="C23" s="17"/>
      <c r="D23" s="38"/>
      <c r="E23" s="2" t="s">
        <v>126</v>
      </c>
      <c r="F23" s="17">
        <v>0</v>
      </c>
      <c r="G23" s="17">
        <v>30</v>
      </c>
      <c r="H23" s="17">
        <v>0</v>
      </c>
      <c r="I23" s="17">
        <v>15</v>
      </c>
      <c r="J23" s="17">
        <v>0</v>
      </c>
      <c r="K23" s="17">
        <v>0</v>
      </c>
      <c r="L23" s="17">
        <v>15</v>
      </c>
      <c r="M23" s="17">
        <v>0</v>
      </c>
      <c r="N23" s="34"/>
    </row>
    <row r="24" spans="1:14" ht="12.75">
      <c r="A24" s="26">
        <v>12</v>
      </c>
      <c r="B24" s="3" t="s">
        <v>59</v>
      </c>
      <c r="C24" s="17">
        <v>1</v>
      </c>
      <c r="D24" s="4">
        <v>1</v>
      </c>
      <c r="E24" s="17"/>
      <c r="F24" s="17">
        <v>2</v>
      </c>
      <c r="G24" s="17">
        <v>14</v>
      </c>
      <c r="H24" s="17">
        <v>6</v>
      </c>
      <c r="I24" s="17">
        <v>8</v>
      </c>
      <c r="J24" s="17">
        <v>0</v>
      </c>
      <c r="K24" s="17">
        <v>0</v>
      </c>
      <c r="L24" s="17">
        <v>0</v>
      </c>
      <c r="M24" s="17">
        <v>0</v>
      </c>
      <c r="N24" s="26"/>
    </row>
    <row r="25" spans="1:14" ht="12.75">
      <c r="A25" s="26">
        <v>13</v>
      </c>
      <c r="B25" s="3" t="s">
        <v>60</v>
      </c>
      <c r="C25" s="17"/>
      <c r="D25" s="17">
        <v>1</v>
      </c>
      <c r="E25" s="17"/>
      <c r="F25" s="17">
        <v>2</v>
      </c>
      <c r="G25" s="17">
        <v>16</v>
      </c>
      <c r="H25" s="27">
        <v>6</v>
      </c>
      <c r="I25" s="27">
        <v>2</v>
      </c>
      <c r="J25" s="27">
        <v>8</v>
      </c>
      <c r="K25" s="27">
        <v>0</v>
      </c>
      <c r="L25" s="27">
        <v>0</v>
      </c>
      <c r="M25" s="27">
        <v>0</v>
      </c>
      <c r="N25" s="3"/>
    </row>
    <row r="26" spans="1:14" ht="12.75">
      <c r="A26" s="26">
        <v>14</v>
      </c>
      <c r="B26" s="3" t="s">
        <v>61</v>
      </c>
      <c r="C26" s="38"/>
      <c r="D26" s="4">
        <v>2</v>
      </c>
      <c r="E26" s="38"/>
      <c r="F26" s="17">
        <v>1</v>
      </c>
      <c r="G26" s="38">
        <v>9</v>
      </c>
      <c r="H26" s="17">
        <v>0</v>
      </c>
      <c r="I26" s="17">
        <v>0</v>
      </c>
      <c r="J26" s="17">
        <v>0</v>
      </c>
      <c r="K26" s="17">
        <v>4</v>
      </c>
      <c r="L26" s="17">
        <v>5</v>
      </c>
      <c r="M26" s="17">
        <v>0</v>
      </c>
      <c r="N26" s="3"/>
    </row>
    <row r="27" spans="1:14" ht="12.75">
      <c r="A27" s="26"/>
      <c r="B27" s="3"/>
      <c r="C27" s="38"/>
      <c r="D27" s="4"/>
      <c r="E27" s="38"/>
      <c r="F27" s="17"/>
      <c r="G27" s="38"/>
      <c r="H27" s="17"/>
      <c r="I27" s="17"/>
      <c r="J27" s="17"/>
      <c r="K27" s="17"/>
      <c r="L27" s="17"/>
      <c r="M27" s="17"/>
      <c r="N27" s="3"/>
    </row>
    <row r="28" spans="1:14" ht="12.75">
      <c r="A28" s="3"/>
      <c r="B28" s="42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</row>
    <row r="29" spans="1:14" ht="12.75">
      <c r="A29" s="26">
        <v>15</v>
      </c>
      <c r="B29" s="3" t="s">
        <v>78</v>
      </c>
      <c r="C29" s="2"/>
      <c r="D29" s="2">
        <v>1</v>
      </c>
      <c r="E29" s="2"/>
      <c r="F29" s="2">
        <v>1</v>
      </c>
      <c r="G29" s="2">
        <v>8</v>
      </c>
      <c r="H29" s="2">
        <v>8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3"/>
    </row>
    <row r="30" spans="1:14" ht="12.75">
      <c r="A30" s="26">
        <v>16</v>
      </c>
      <c r="B30" s="3" t="s">
        <v>79</v>
      </c>
      <c r="C30" s="2"/>
      <c r="D30" s="2">
        <v>1</v>
      </c>
      <c r="E30" s="2"/>
      <c r="F30" s="2">
        <v>2</v>
      </c>
      <c r="G30" s="2">
        <v>9</v>
      </c>
      <c r="H30" s="2">
        <v>9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3"/>
    </row>
    <row r="31" spans="1:14" ht="12.75">
      <c r="A31" s="26">
        <v>17</v>
      </c>
      <c r="B31" s="3" t="s">
        <v>80</v>
      </c>
      <c r="C31" s="2">
        <v>2</v>
      </c>
      <c r="D31" s="2">
        <v>2</v>
      </c>
      <c r="E31" s="2"/>
      <c r="F31" s="2">
        <v>3</v>
      </c>
      <c r="G31" s="2">
        <v>9</v>
      </c>
      <c r="H31" s="2">
        <v>0</v>
      </c>
      <c r="I31" s="2">
        <v>0</v>
      </c>
      <c r="J31" s="2">
        <v>0</v>
      </c>
      <c r="K31" s="2">
        <v>4</v>
      </c>
      <c r="L31" s="2">
        <v>5</v>
      </c>
      <c r="M31" s="2">
        <v>0</v>
      </c>
      <c r="N31" s="3"/>
    </row>
    <row r="32" spans="1:14" ht="12.75">
      <c r="A32" s="26">
        <v>18</v>
      </c>
      <c r="B32" s="3" t="s">
        <v>81</v>
      </c>
      <c r="C32" s="2">
        <v>2</v>
      </c>
      <c r="D32" s="2">
        <v>2</v>
      </c>
      <c r="E32" s="2"/>
      <c r="F32" s="2">
        <v>3</v>
      </c>
      <c r="G32" s="2">
        <v>18</v>
      </c>
      <c r="H32" s="2">
        <v>0</v>
      </c>
      <c r="I32" s="2">
        <v>0</v>
      </c>
      <c r="J32" s="2">
        <v>0</v>
      </c>
      <c r="K32" s="2">
        <v>6</v>
      </c>
      <c r="L32" s="2">
        <v>8</v>
      </c>
      <c r="M32" s="2">
        <v>4</v>
      </c>
      <c r="N32" s="3"/>
    </row>
    <row r="33" spans="1:14" s="65" customFormat="1" ht="25.5">
      <c r="A33" s="66">
        <v>19</v>
      </c>
      <c r="B33" s="59" t="s">
        <v>160</v>
      </c>
      <c r="C33" s="64"/>
      <c r="D33" s="64">
        <v>2</v>
      </c>
      <c r="E33" s="64"/>
      <c r="F33" s="64">
        <v>1</v>
      </c>
      <c r="G33" s="64">
        <v>8</v>
      </c>
      <c r="H33" s="64">
        <v>0</v>
      </c>
      <c r="I33" s="64">
        <v>0</v>
      </c>
      <c r="J33" s="64">
        <v>0</v>
      </c>
      <c r="K33" s="64">
        <v>8</v>
      </c>
      <c r="L33" s="64">
        <v>0</v>
      </c>
      <c r="M33" s="64">
        <v>0</v>
      </c>
      <c r="N33" s="59"/>
    </row>
    <row r="34" spans="1:14" ht="12.75">
      <c r="A34" s="11"/>
      <c r="B34" s="11" t="s">
        <v>21</v>
      </c>
      <c r="C34" s="12">
        <f>COUNT(C13:C33)</f>
        <v>8</v>
      </c>
      <c r="D34" s="11"/>
      <c r="E34" s="11"/>
      <c r="F34" s="12">
        <f aca="true" t="shared" si="0" ref="F34:M34">SUM(F13:F33)</f>
        <v>60</v>
      </c>
      <c r="G34" s="12">
        <f t="shared" si="0"/>
        <v>383</v>
      </c>
      <c r="H34" s="12">
        <f t="shared" si="0"/>
        <v>120</v>
      </c>
      <c r="I34" s="12">
        <f t="shared" si="0"/>
        <v>48</v>
      </c>
      <c r="J34" s="12">
        <f t="shared" si="0"/>
        <v>20</v>
      </c>
      <c r="K34" s="12">
        <f t="shared" si="0"/>
        <v>98</v>
      </c>
      <c r="L34" s="12">
        <f t="shared" si="0"/>
        <v>75</v>
      </c>
      <c r="M34" s="12">
        <f t="shared" si="0"/>
        <v>22</v>
      </c>
      <c r="N34" s="11"/>
    </row>
    <row r="35" spans="1:14" ht="12.75">
      <c r="A35" s="15"/>
      <c r="B35" s="15" t="s">
        <v>32</v>
      </c>
      <c r="C35" s="15"/>
      <c r="D35" s="15"/>
      <c r="E35" s="15"/>
      <c r="F35" s="15"/>
      <c r="G35" s="15"/>
      <c r="H35" s="100">
        <f>SUM(H34:J34)</f>
        <v>188</v>
      </c>
      <c r="I35" s="100"/>
      <c r="J35" s="100"/>
      <c r="K35" s="100">
        <f>SUM(K34:M34)</f>
        <v>195</v>
      </c>
      <c r="L35" s="100"/>
      <c r="M35" s="100"/>
      <c r="N35" s="14"/>
    </row>
    <row r="36" spans="1:14" ht="12.75">
      <c r="A36" s="15"/>
      <c r="B36" s="76" t="s">
        <v>30</v>
      </c>
      <c r="C36" s="19"/>
      <c r="D36" s="19"/>
      <c r="E36" s="19"/>
      <c r="F36" s="76">
        <f>SUM(F13:F33)</f>
        <v>60</v>
      </c>
      <c r="G36" s="77" t="s">
        <v>156</v>
      </c>
      <c r="H36" s="77" t="s">
        <v>157</v>
      </c>
      <c r="I36" s="43"/>
      <c r="J36" s="43"/>
      <c r="K36" s="43"/>
      <c r="L36" s="43"/>
      <c r="M36" s="43"/>
      <c r="N36" s="14"/>
    </row>
    <row r="37" spans="1:14" ht="12.75">
      <c r="A37" s="15"/>
      <c r="B37" s="78" t="s">
        <v>37</v>
      </c>
      <c r="C37" s="19"/>
      <c r="D37" s="19"/>
      <c r="E37" s="19"/>
      <c r="F37" s="79">
        <f>SUM(F13:F26)</f>
        <v>50</v>
      </c>
      <c r="G37" s="77">
        <f>+SUM(F13:F15)+SUM(F21:F25)</f>
        <v>24</v>
      </c>
      <c r="H37" s="77">
        <f>F37-G37</f>
        <v>26</v>
      </c>
      <c r="I37" s="43"/>
      <c r="J37" s="43"/>
      <c r="K37" s="43"/>
      <c r="L37" s="43"/>
      <c r="M37" s="43"/>
      <c r="N37" s="14"/>
    </row>
    <row r="38" spans="1:14" ht="12.75">
      <c r="A38" s="15"/>
      <c r="B38" s="78" t="s">
        <v>155</v>
      </c>
      <c r="C38" s="19"/>
      <c r="D38" s="19"/>
      <c r="E38" s="19"/>
      <c r="F38" s="79">
        <f>SUM(F29:F33)</f>
        <v>10</v>
      </c>
      <c r="G38" s="77">
        <f>+F29+F30</f>
        <v>3</v>
      </c>
      <c r="H38" s="77">
        <f>F38-G38</f>
        <v>7</v>
      </c>
      <c r="I38" s="43"/>
      <c r="J38" s="43"/>
      <c r="K38" s="43"/>
      <c r="L38" s="43"/>
      <c r="M38" s="43"/>
      <c r="N38" s="14"/>
    </row>
    <row r="39" spans="1:14" ht="12.75">
      <c r="A39" s="15"/>
      <c r="B39" s="15"/>
      <c r="C39" s="15"/>
      <c r="D39" s="15"/>
      <c r="E39" s="15"/>
      <c r="F39" s="15"/>
      <c r="G39" s="43">
        <f>SUM(G37:G38)</f>
        <v>27</v>
      </c>
      <c r="H39" s="43">
        <f>SUM(H37:H38)</f>
        <v>33</v>
      </c>
      <c r="I39" s="43"/>
      <c r="J39" s="43"/>
      <c r="K39" s="43"/>
      <c r="L39" s="43"/>
      <c r="M39" s="43"/>
      <c r="N39" s="14"/>
    </row>
    <row r="41" spans="2:5" ht="12.75">
      <c r="B41" s="90" t="s">
        <v>43</v>
      </c>
      <c r="C41" s="91"/>
      <c r="D41" s="91"/>
      <c r="E41" s="91"/>
    </row>
    <row r="42" spans="2:13" ht="12.75">
      <c r="B42" s="36" t="s">
        <v>33</v>
      </c>
      <c r="C42" s="36"/>
      <c r="D42" s="36"/>
      <c r="E42" s="36"/>
      <c r="F42" s="36">
        <f>SUM(F13:F18)</f>
        <v>29</v>
      </c>
      <c r="G42" s="36">
        <f>SUM(G13:G18)</f>
        <v>154</v>
      </c>
      <c r="H42" s="36">
        <f aca="true" t="shared" si="1" ref="H42:M42">SUM(H13:H18)</f>
        <v>51</v>
      </c>
      <c r="I42" s="36">
        <f t="shared" si="1"/>
        <v>21</v>
      </c>
      <c r="J42" s="36">
        <f t="shared" si="1"/>
        <v>6</v>
      </c>
      <c r="K42" s="36">
        <f t="shared" si="1"/>
        <v>46</v>
      </c>
      <c r="L42" s="36">
        <f t="shared" si="1"/>
        <v>12</v>
      </c>
      <c r="M42" s="36">
        <f t="shared" si="1"/>
        <v>18</v>
      </c>
    </row>
    <row r="43" spans="1:14" ht="12.75">
      <c r="A43" s="24"/>
      <c r="B43" s="24" t="s">
        <v>34</v>
      </c>
      <c r="C43" s="24"/>
      <c r="D43" s="24"/>
      <c r="E43" s="24"/>
      <c r="F43" s="55">
        <f>SUM(F19:F21)</f>
        <v>14</v>
      </c>
      <c r="G43" s="24">
        <f>SUM(G19:G21)</f>
        <v>90</v>
      </c>
      <c r="H43" s="24">
        <f aca="true" t="shared" si="2" ref="H43:M43">SUM(H19:H21)</f>
        <v>30</v>
      </c>
      <c r="I43" s="24">
        <f t="shared" si="2"/>
        <v>0</v>
      </c>
      <c r="J43" s="24">
        <f t="shared" si="2"/>
        <v>0</v>
      </c>
      <c r="K43" s="24">
        <f t="shared" si="2"/>
        <v>30</v>
      </c>
      <c r="L43" s="24">
        <f t="shared" si="2"/>
        <v>30</v>
      </c>
      <c r="M43" s="24">
        <f t="shared" si="2"/>
        <v>0</v>
      </c>
      <c r="N43" s="24"/>
    </row>
    <row r="44" spans="2:13" ht="12.75">
      <c r="B44" s="41" t="s">
        <v>35</v>
      </c>
      <c r="F44">
        <f>SUM(F42:F43)</f>
        <v>43</v>
      </c>
      <c r="G44">
        <f aca="true" t="shared" si="3" ref="G44:M44">SUM(G41:G43)</f>
        <v>244</v>
      </c>
      <c r="H44">
        <f t="shared" si="3"/>
        <v>81</v>
      </c>
      <c r="I44">
        <f t="shared" si="3"/>
        <v>21</v>
      </c>
      <c r="J44">
        <f t="shared" si="3"/>
        <v>6</v>
      </c>
      <c r="K44">
        <f t="shared" si="3"/>
        <v>76</v>
      </c>
      <c r="L44">
        <f t="shared" si="3"/>
        <v>42</v>
      </c>
      <c r="M44">
        <f t="shared" si="3"/>
        <v>18</v>
      </c>
    </row>
    <row r="45" spans="2:13" ht="12.75">
      <c r="B45" s="15" t="s">
        <v>0</v>
      </c>
      <c r="D45" s="15"/>
      <c r="E45" s="20" t="s">
        <v>24</v>
      </c>
      <c r="F45" s="20" t="s">
        <v>1</v>
      </c>
      <c r="G45" s="20"/>
      <c r="H45" s="15"/>
      <c r="I45" s="15"/>
      <c r="J45" s="15"/>
      <c r="K45" s="15"/>
      <c r="L45" s="15"/>
      <c r="M45" s="15"/>
    </row>
    <row r="46" spans="2:13" ht="12.75">
      <c r="B46" t="s">
        <v>2</v>
      </c>
      <c r="D46" s="16"/>
      <c r="E46" s="71">
        <f>G46/G49</f>
        <v>0.4174757281553398</v>
      </c>
      <c r="F46" s="20" t="s">
        <v>25</v>
      </c>
      <c r="G46" s="20">
        <f>H69+K69</f>
        <v>86</v>
      </c>
      <c r="H46" s="15"/>
      <c r="I46" s="15"/>
      <c r="J46" s="15"/>
      <c r="K46" s="15"/>
      <c r="L46" s="15"/>
      <c r="M46" s="15"/>
    </row>
    <row r="47" spans="2:13" ht="12.75">
      <c r="B47" t="s">
        <v>48</v>
      </c>
      <c r="D47" s="16"/>
      <c r="E47" s="71">
        <f>G47/G49</f>
        <v>0.5436893203883495</v>
      </c>
      <c r="F47" s="20" t="s">
        <v>26</v>
      </c>
      <c r="G47" s="20">
        <f>I69+L69</f>
        <v>112</v>
      </c>
      <c r="H47" s="15"/>
      <c r="I47" s="15"/>
      <c r="J47" s="15"/>
      <c r="K47" s="15"/>
      <c r="L47" s="15"/>
      <c r="M47" s="15"/>
    </row>
    <row r="48" spans="2:13" ht="12.75">
      <c r="B48" t="s">
        <v>82</v>
      </c>
      <c r="D48" s="16"/>
      <c r="E48" s="71">
        <f>G48/G49</f>
        <v>0.038834951456310676</v>
      </c>
      <c r="F48" s="20" t="s">
        <v>27</v>
      </c>
      <c r="G48" s="20">
        <f>J69+M69</f>
        <v>8</v>
      </c>
      <c r="H48" s="15"/>
      <c r="I48" s="15"/>
      <c r="J48" s="15"/>
      <c r="K48" s="15"/>
      <c r="L48" s="15"/>
      <c r="M48" s="15"/>
    </row>
    <row r="49" spans="2:13" ht="12.75">
      <c r="B49" t="s">
        <v>42</v>
      </c>
      <c r="D49" s="15"/>
      <c r="E49" s="71">
        <f>SUM(E46:E48)</f>
        <v>1</v>
      </c>
      <c r="F49" s="20" t="s">
        <v>4</v>
      </c>
      <c r="G49" s="20">
        <f>SUM(G46:G48)</f>
        <v>206</v>
      </c>
      <c r="H49" s="15"/>
      <c r="I49" s="15"/>
      <c r="J49" s="15"/>
      <c r="K49" s="15"/>
      <c r="L49" s="15"/>
      <c r="M49" s="15"/>
    </row>
    <row r="50" ht="12.75">
      <c r="B50" t="s">
        <v>77</v>
      </c>
    </row>
    <row r="51" spans="1:14" ht="25.5">
      <c r="A51" s="102" t="s">
        <v>22</v>
      </c>
      <c r="B51" s="103" t="s">
        <v>5</v>
      </c>
      <c r="C51" s="106" t="s">
        <v>6</v>
      </c>
      <c r="D51" s="107"/>
      <c r="E51" s="108"/>
      <c r="F51" s="82" t="s">
        <v>7</v>
      </c>
      <c r="G51" s="106" t="s">
        <v>8</v>
      </c>
      <c r="H51" s="107"/>
      <c r="I51" s="107"/>
      <c r="J51" s="107"/>
      <c r="K51" s="107"/>
      <c r="L51" s="107"/>
      <c r="M51" s="108"/>
      <c r="N51" s="92" t="s">
        <v>9</v>
      </c>
    </row>
    <row r="52" spans="1:14" ht="12.75">
      <c r="A52" s="102"/>
      <c r="B52" s="104"/>
      <c r="C52" s="83" t="s">
        <v>10</v>
      </c>
      <c r="D52" s="83" t="s">
        <v>11</v>
      </c>
      <c r="E52" s="84" t="s">
        <v>12</v>
      </c>
      <c r="F52" s="95" t="s">
        <v>30</v>
      </c>
      <c r="G52" s="84" t="s">
        <v>4</v>
      </c>
      <c r="H52" s="97" t="s">
        <v>129</v>
      </c>
      <c r="I52" s="98"/>
      <c r="J52" s="99"/>
      <c r="K52" s="97" t="s">
        <v>130</v>
      </c>
      <c r="L52" s="98"/>
      <c r="M52" s="99"/>
      <c r="N52" s="93"/>
    </row>
    <row r="53" spans="1:14" ht="12.75">
      <c r="A53" s="102"/>
      <c r="B53" s="105"/>
      <c r="C53" s="86"/>
      <c r="D53" s="86" t="s">
        <v>15</v>
      </c>
      <c r="E53" s="87" t="s">
        <v>16</v>
      </c>
      <c r="F53" s="96"/>
      <c r="G53" s="87" t="s">
        <v>17</v>
      </c>
      <c r="H53" s="85" t="s">
        <v>18</v>
      </c>
      <c r="I53" s="61" t="s">
        <v>19</v>
      </c>
      <c r="J53" s="61" t="s">
        <v>20</v>
      </c>
      <c r="K53" s="61" t="s">
        <v>18</v>
      </c>
      <c r="L53" s="61" t="s">
        <v>19</v>
      </c>
      <c r="M53" s="61" t="s">
        <v>20</v>
      </c>
      <c r="N53" s="94"/>
    </row>
    <row r="54" spans="1:14" ht="12.75">
      <c r="A54" s="29">
        <v>1</v>
      </c>
      <c r="B54" s="29" t="s">
        <v>83</v>
      </c>
      <c r="C54" s="30">
        <v>3</v>
      </c>
      <c r="D54" s="30">
        <v>3</v>
      </c>
      <c r="E54" s="30"/>
      <c r="F54" s="31">
        <v>6</v>
      </c>
      <c r="G54" s="30">
        <v>30</v>
      </c>
      <c r="H54" s="31">
        <v>15</v>
      </c>
      <c r="I54" s="31">
        <v>15</v>
      </c>
      <c r="J54" s="31">
        <v>0</v>
      </c>
      <c r="K54" s="31">
        <v>0</v>
      </c>
      <c r="L54" s="31">
        <v>0</v>
      </c>
      <c r="M54" s="31">
        <v>0</v>
      </c>
      <c r="N54" s="29"/>
    </row>
    <row r="55" spans="1:14" ht="12.75">
      <c r="A55" s="21">
        <v>2</v>
      </c>
      <c r="B55" s="40" t="s">
        <v>84</v>
      </c>
      <c r="C55" s="39">
        <v>4</v>
      </c>
      <c r="D55" s="39">
        <v>4</v>
      </c>
      <c r="E55" s="39"/>
      <c r="F55" s="22">
        <v>6</v>
      </c>
      <c r="G55" s="39">
        <v>30</v>
      </c>
      <c r="H55" s="22">
        <v>0</v>
      </c>
      <c r="I55" s="22">
        <v>0</v>
      </c>
      <c r="J55" s="22">
        <v>0</v>
      </c>
      <c r="K55" s="22">
        <v>15</v>
      </c>
      <c r="L55" s="22">
        <v>15</v>
      </c>
      <c r="M55" s="22">
        <v>0</v>
      </c>
      <c r="N55" s="21"/>
    </row>
    <row r="56" spans="1:14" ht="12.75">
      <c r="A56" s="26">
        <v>3</v>
      </c>
      <c r="B56" s="3" t="s">
        <v>58</v>
      </c>
      <c r="C56" s="4"/>
      <c r="D56" s="4"/>
      <c r="E56" s="4" t="s">
        <v>127</v>
      </c>
      <c r="F56" s="2">
        <v>20</v>
      </c>
      <c r="G56" s="4">
        <v>30</v>
      </c>
      <c r="H56" s="2">
        <v>0</v>
      </c>
      <c r="I56" s="2">
        <v>15</v>
      </c>
      <c r="J56" s="2">
        <v>0</v>
      </c>
      <c r="K56" s="2">
        <v>0</v>
      </c>
      <c r="L56" s="2">
        <v>15</v>
      </c>
      <c r="M56" s="2">
        <v>0</v>
      </c>
      <c r="N56" s="3" t="s">
        <v>158</v>
      </c>
    </row>
    <row r="57" spans="1:14" ht="12.75">
      <c r="A57" s="26">
        <v>4</v>
      </c>
      <c r="B57" s="3" t="s">
        <v>85</v>
      </c>
      <c r="C57" s="2"/>
      <c r="D57" s="4">
        <v>3</v>
      </c>
      <c r="E57" s="2"/>
      <c r="F57" s="2">
        <v>3</v>
      </c>
      <c r="G57" s="2">
        <v>10</v>
      </c>
      <c r="H57" s="2">
        <v>0</v>
      </c>
      <c r="I57" s="2">
        <v>10</v>
      </c>
      <c r="J57" s="2">
        <v>0</v>
      </c>
      <c r="K57" s="2">
        <v>0</v>
      </c>
      <c r="L57" s="2">
        <v>0</v>
      </c>
      <c r="M57" s="2">
        <v>0</v>
      </c>
      <c r="N57" s="26"/>
    </row>
    <row r="58" spans="1:14" ht="12.75">
      <c r="A58" s="26">
        <v>5</v>
      </c>
      <c r="B58" s="3" t="s">
        <v>29</v>
      </c>
      <c r="C58" s="2"/>
      <c r="D58" s="2" t="s">
        <v>127</v>
      </c>
      <c r="E58" s="2"/>
      <c r="F58" s="2">
        <v>2</v>
      </c>
      <c r="G58" s="2">
        <v>20</v>
      </c>
      <c r="H58" s="5">
        <v>10</v>
      </c>
      <c r="I58" s="5">
        <v>0</v>
      </c>
      <c r="J58" s="5">
        <v>0</v>
      </c>
      <c r="K58" s="5">
        <v>10</v>
      </c>
      <c r="L58" s="5">
        <v>0</v>
      </c>
      <c r="M58" s="5">
        <v>0</v>
      </c>
      <c r="N58" s="80" t="s">
        <v>159</v>
      </c>
    </row>
    <row r="59" spans="1:14" ht="12.75">
      <c r="A59" s="26">
        <v>6</v>
      </c>
      <c r="B59" s="3" t="s">
        <v>86</v>
      </c>
      <c r="C59" s="2"/>
      <c r="D59" s="4">
        <v>3</v>
      </c>
      <c r="E59" s="2"/>
      <c r="F59" s="2">
        <v>4</v>
      </c>
      <c r="G59" s="2">
        <v>18</v>
      </c>
      <c r="H59" s="2">
        <v>10</v>
      </c>
      <c r="I59" s="2">
        <v>8</v>
      </c>
      <c r="J59" s="2">
        <v>0</v>
      </c>
      <c r="K59" s="2">
        <v>0</v>
      </c>
      <c r="L59" s="2">
        <v>0</v>
      </c>
      <c r="M59" s="2">
        <v>0</v>
      </c>
      <c r="N59" s="26"/>
    </row>
    <row r="60" spans="1:14" ht="12.75">
      <c r="A60" s="26">
        <v>7</v>
      </c>
      <c r="B60" s="6" t="s">
        <v>87</v>
      </c>
      <c r="C60" s="7"/>
      <c r="D60" s="8">
        <v>3</v>
      </c>
      <c r="E60" s="7"/>
      <c r="F60" s="2">
        <v>4</v>
      </c>
      <c r="G60" s="2">
        <v>16</v>
      </c>
      <c r="H60" s="2">
        <v>6</v>
      </c>
      <c r="I60" s="2">
        <v>2</v>
      </c>
      <c r="J60" s="2">
        <v>8</v>
      </c>
      <c r="K60" s="2">
        <v>0</v>
      </c>
      <c r="L60" s="2">
        <v>0</v>
      </c>
      <c r="M60" s="2">
        <v>0</v>
      </c>
      <c r="N60" s="26"/>
    </row>
    <row r="61" spans="1:14" ht="12.75">
      <c r="A61" s="26">
        <v>8</v>
      </c>
      <c r="B61" s="6" t="s">
        <v>88</v>
      </c>
      <c r="C61" s="7">
        <v>4</v>
      </c>
      <c r="D61" s="8">
        <v>4</v>
      </c>
      <c r="E61" s="7"/>
      <c r="F61" s="7">
        <v>5</v>
      </c>
      <c r="G61" s="7">
        <v>16</v>
      </c>
      <c r="H61" s="5">
        <v>0</v>
      </c>
      <c r="I61" s="5">
        <v>0</v>
      </c>
      <c r="J61" s="5">
        <v>0</v>
      </c>
      <c r="K61" s="5">
        <v>6</v>
      </c>
      <c r="L61" s="5">
        <v>10</v>
      </c>
      <c r="M61" s="5">
        <v>0</v>
      </c>
      <c r="N61" s="26"/>
    </row>
    <row r="62" spans="1:14" ht="12.75">
      <c r="A62" s="26"/>
      <c r="B62" s="2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6"/>
    </row>
    <row r="63" spans="1:14" ht="12.75">
      <c r="A63" s="3"/>
      <c r="B63" s="42" t="s">
        <v>36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1:14" ht="12.75">
      <c r="A64" s="3">
        <v>9</v>
      </c>
      <c r="B64" s="3" t="s">
        <v>109</v>
      </c>
      <c r="C64" s="2"/>
      <c r="D64" s="4">
        <v>3</v>
      </c>
      <c r="E64" s="2"/>
      <c r="F64" s="2">
        <v>2</v>
      </c>
      <c r="G64" s="2">
        <v>8</v>
      </c>
      <c r="H64" s="2">
        <v>0</v>
      </c>
      <c r="I64" s="2">
        <v>8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s="65" customFormat="1" ht="25.5">
      <c r="A65" s="59">
        <v>10</v>
      </c>
      <c r="B65" s="59" t="s">
        <v>133</v>
      </c>
      <c r="C65" s="64"/>
      <c r="D65" s="70">
        <v>3</v>
      </c>
      <c r="E65" s="64"/>
      <c r="F65" s="64">
        <v>2</v>
      </c>
      <c r="G65" s="64">
        <v>5</v>
      </c>
      <c r="H65" s="64">
        <v>5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59"/>
    </row>
    <row r="66" spans="1:14" ht="12.75">
      <c r="A66" s="3">
        <v>11</v>
      </c>
      <c r="B66" s="3" t="s">
        <v>110</v>
      </c>
      <c r="C66" s="2"/>
      <c r="D66" s="4">
        <v>3</v>
      </c>
      <c r="E66" s="2"/>
      <c r="F66" s="2">
        <v>2</v>
      </c>
      <c r="G66" s="2">
        <v>9</v>
      </c>
      <c r="H66" s="2">
        <v>0</v>
      </c>
      <c r="I66" s="2">
        <v>9</v>
      </c>
      <c r="J66" s="2">
        <v>0</v>
      </c>
      <c r="K66" s="2">
        <v>0</v>
      </c>
      <c r="L66" s="2">
        <v>0</v>
      </c>
      <c r="M66" s="2">
        <v>0</v>
      </c>
      <c r="N66" s="3"/>
    </row>
    <row r="67" spans="1:14" ht="12.75">
      <c r="A67" s="3">
        <v>12</v>
      </c>
      <c r="B67" s="3" t="s">
        <v>111</v>
      </c>
      <c r="C67" s="2"/>
      <c r="D67" s="4">
        <v>4</v>
      </c>
      <c r="E67" s="2"/>
      <c r="F67" s="2">
        <v>2</v>
      </c>
      <c r="G67" s="2">
        <v>5</v>
      </c>
      <c r="H67" s="2">
        <v>0</v>
      </c>
      <c r="I67" s="2">
        <v>0</v>
      </c>
      <c r="J67" s="2">
        <v>0</v>
      </c>
      <c r="K67" s="2">
        <v>0</v>
      </c>
      <c r="L67" s="2">
        <v>5</v>
      </c>
      <c r="M67" s="2">
        <v>0</v>
      </c>
      <c r="N67" s="3"/>
    </row>
    <row r="68" spans="1:14" ht="12.75">
      <c r="A68" s="3">
        <v>13</v>
      </c>
      <c r="B68" s="3" t="s">
        <v>112</v>
      </c>
      <c r="C68" s="2"/>
      <c r="D68" s="4">
        <v>4</v>
      </c>
      <c r="E68" s="2"/>
      <c r="F68" s="2">
        <v>2</v>
      </c>
      <c r="G68" s="2">
        <v>9</v>
      </c>
      <c r="H68" s="2">
        <v>0</v>
      </c>
      <c r="I68" s="2">
        <v>0</v>
      </c>
      <c r="J68" s="2">
        <v>0</v>
      </c>
      <c r="K68" s="2">
        <v>9</v>
      </c>
      <c r="L68" s="2">
        <v>0</v>
      </c>
      <c r="M68" s="2">
        <v>0</v>
      </c>
      <c r="N68" s="3"/>
    </row>
    <row r="69" spans="1:14" ht="12.75">
      <c r="A69" s="11"/>
      <c r="B69" s="11" t="s">
        <v>21</v>
      </c>
      <c r="C69" s="12">
        <f>COUNT(C54:C68)</f>
        <v>3</v>
      </c>
      <c r="D69" s="11"/>
      <c r="E69" s="11"/>
      <c r="F69" s="12">
        <f aca="true" t="shared" si="4" ref="F69:M69">SUM(F54:F68)</f>
        <v>60</v>
      </c>
      <c r="G69" s="12">
        <f t="shared" si="4"/>
        <v>206</v>
      </c>
      <c r="H69" s="12">
        <f t="shared" si="4"/>
        <v>46</v>
      </c>
      <c r="I69" s="12">
        <f t="shared" si="4"/>
        <v>67</v>
      </c>
      <c r="J69" s="12">
        <f t="shared" si="4"/>
        <v>8</v>
      </c>
      <c r="K69" s="12">
        <f t="shared" si="4"/>
        <v>40</v>
      </c>
      <c r="L69" s="12">
        <f t="shared" si="4"/>
        <v>45</v>
      </c>
      <c r="M69" s="12">
        <f t="shared" si="4"/>
        <v>0</v>
      </c>
      <c r="N69" s="11"/>
    </row>
    <row r="70" spans="1:14" ht="12.75">
      <c r="A70" s="15"/>
      <c r="B70" s="15" t="s">
        <v>32</v>
      </c>
      <c r="C70" s="15"/>
      <c r="D70" s="15"/>
      <c r="E70" s="15"/>
      <c r="F70" s="15"/>
      <c r="G70" s="15"/>
      <c r="H70" s="100">
        <f>SUM(H69:J69)</f>
        <v>121</v>
      </c>
      <c r="I70" s="100"/>
      <c r="J70" s="100"/>
      <c r="K70" s="100">
        <f>SUM(K69:M69)</f>
        <v>85</v>
      </c>
      <c r="L70" s="100"/>
      <c r="M70" s="100"/>
      <c r="N70" s="14"/>
    </row>
    <row r="71" spans="1:14" ht="12.75">
      <c r="A71" s="15"/>
      <c r="B71" t="s">
        <v>114</v>
      </c>
      <c r="C71" s="15"/>
      <c r="D71" s="15"/>
      <c r="E71" s="15"/>
      <c r="F71" s="15"/>
      <c r="G71" s="15"/>
      <c r="H71" s="43"/>
      <c r="I71" s="43"/>
      <c r="J71" s="43"/>
      <c r="K71" s="43"/>
      <c r="L71" s="43"/>
      <c r="M71" s="43"/>
      <c r="N71" s="14"/>
    </row>
    <row r="72" spans="1:14" ht="12.75">
      <c r="A72" s="15"/>
      <c r="B72" s="76" t="s">
        <v>30</v>
      </c>
      <c r="C72" s="19"/>
      <c r="D72" s="19"/>
      <c r="E72" s="19"/>
      <c r="F72" s="76">
        <f>SUM(F54:F68)</f>
        <v>60</v>
      </c>
      <c r="G72" s="77" t="s">
        <v>153</v>
      </c>
      <c r="H72" s="77" t="s">
        <v>154</v>
      </c>
      <c r="I72" s="43"/>
      <c r="J72" s="43"/>
      <c r="K72" s="43"/>
      <c r="L72" s="43"/>
      <c r="M72" s="43"/>
      <c r="N72" s="14"/>
    </row>
    <row r="73" spans="1:14" ht="12.75">
      <c r="A73" s="15"/>
      <c r="B73" s="78" t="s">
        <v>37</v>
      </c>
      <c r="C73" s="19"/>
      <c r="D73" s="19"/>
      <c r="E73" s="19"/>
      <c r="F73" s="79">
        <f>SUM(F54:F61)</f>
        <v>50</v>
      </c>
      <c r="G73" s="77">
        <f>+F54+SUM(F56:F60)-13</f>
        <v>26</v>
      </c>
      <c r="H73" s="77">
        <f>F73-G73</f>
        <v>24</v>
      </c>
      <c r="I73" s="43"/>
      <c r="J73" s="43"/>
      <c r="K73" s="43"/>
      <c r="L73" s="43"/>
      <c r="M73" s="43"/>
      <c r="N73" s="14"/>
    </row>
    <row r="74" spans="1:14" ht="12.75">
      <c r="A74" s="15"/>
      <c r="B74" s="78" t="s">
        <v>155</v>
      </c>
      <c r="C74" s="19"/>
      <c r="D74" s="19"/>
      <c r="E74" s="19"/>
      <c r="F74" s="79">
        <f>SUM(F64:F68)</f>
        <v>10</v>
      </c>
      <c r="G74" s="77">
        <f>+F64+F65+F66</f>
        <v>6</v>
      </c>
      <c r="H74" s="77">
        <f>F74-G74</f>
        <v>4</v>
      </c>
      <c r="I74" s="43"/>
      <c r="J74" s="43"/>
      <c r="K74" s="43"/>
      <c r="L74" s="43"/>
      <c r="M74" s="43"/>
      <c r="N74" s="14"/>
    </row>
    <row r="75" spans="1:14" ht="12.75">
      <c r="A75" s="15"/>
      <c r="C75" s="15"/>
      <c r="D75" s="15"/>
      <c r="E75" s="15"/>
      <c r="F75" s="15"/>
      <c r="G75" s="43">
        <f>SUM(G73:G74)</f>
        <v>32</v>
      </c>
      <c r="H75" s="43">
        <f>SUM(H73:H74)</f>
        <v>28</v>
      </c>
      <c r="I75" s="43"/>
      <c r="J75" s="43"/>
      <c r="K75" s="43"/>
      <c r="L75" s="43"/>
      <c r="M75" s="43"/>
      <c r="N75" s="14"/>
    </row>
    <row r="76" spans="1:14" ht="12.75">
      <c r="A76" s="15"/>
      <c r="B76" s="15"/>
      <c r="C76" s="15"/>
      <c r="D76" s="15"/>
      <c r="E76" s="15"/>
      <c r="F76" s="15"/>
      <c r="G76" s="15"/>
      <c r="H76" s="43"/>
      <c r="I76" s="43"/>
      <c r="J76" s="43"/>
      <c r="K76" s="43"/>
      <c r="L76" s="43"/>
      <c r="M76" s="43"/>
      <c r="N76" s="14"/>
    </row>
    <row r="77" spans="1:14" ht="12.75">
      <c r="A77" s="15"/>
      <c r="B77" s="90" t="s">
        <v>43</v>
      </c>
      <c r="C77" s="91"/>
      <c r="D77" s="91"/>
      <c r="E77" s="91"/>
      <c r="N77" s="14"/>
    </row>
    <row r="78" spans="1:14" ht="12.75">
      <c r="A78" s="15"/>
      <c r="B78" s="36" t="s">
        <v>33</v>
      </c>
      <c r="C78" s="36"/>
      <c r="D78" s="36"/>
      <c r="E78" s="36"/>
      <c r="F78" s="36">
        <f>SUM(F54:F54)</f>
        <v>6</v>
      </c>
      <c r="G78" s="36">
        <f>SUM(G54:G54)</f>
        <v>30</v>
      </c>
      <c r="H78" s="36">
        <f aca="true" t="shared" si="5" ref="H78:M78">SUM(H54:H54)</f>
        <v>15</v>
      </c>
      <c r="I78" s="36">
        <f t="shared" si="5"/>
        <v>15</v>
      </c>
      <c r="J78" s="36">
        <f t="shared" si="5"/>
        <v>0</v>
      </c>
      <c r="K78" s="36">
        <f t="shared" si="5"/>
        <v>0</v>
      </c>
      <c r="L78" s="36">
        <f t="shared" si="5"/>
        <v>0</v>
      </c>
      <c r="M78" s="36">
        <f t="shared" si="5"/>
        <v>0</v>
      </c>
      <c r="N78" s="14"/>
    </row>
    <row r="79" spans="1:14" ht="12.75">
      <c r="A79" s="15"/>
      <c r="B79" s="24" t="s">
        <v>34</v>
      </c>
      <c r="C79" s="24"/>
      <c r="D79" s="24"/>
      <c r="E79" s="24"/>
      <c r="F79" s="24">
        <f>SUM(F55:F55)</f>
        <v>6</v>
      </c>
      <c r="G79" s="24">
        <f>SUM(G55:G55)</f>
        <v>30</v>
      </c>
      <c r="H79" s="24">
        <f aca="true" t="shared" si="6" ref="H79:M79">SUM(H55:H55)</f>
        <v>0</v>
      </c>
      <c r="I79" s="24">
        <f t="shared" si="6"/>
        <v>0</v>
      </c>
      <c r="J79" s="24">
        <f t="shared" si="6"/>
        <v>0</v>
      </c>
      <c r="K79" s="24">
        <f t="shared" si="6"/>
        <v>15</v>
      </c>
      <c r="L79" s="24">
        <f t="shared" si="6"/>
        <v>15</v>
      </c>
      <c r="M79" s="24">
        <f t="shared" si="6"/>
        <v>0</v>
      </c>
      <c r="N79" s="14"/>
    </row>
    <row r="80" spans="2:13" ht="12.75">
      <c r="B80" s="41" t="s">
        <v>35</v>
      </c>
      <c r="F80">
        <f>SUM(F78:F79)</f>
        <v>12</v>
      </c>
      <c r="G80">
        <f aca="true" t="shared" si="7" ref="G80:M80">SUM(G77:G79)</f>
        <v>60</v>
      </c>
      <c r="H80">
        <f t="shared" si="7"/>
        <v>15</v>
      </c>
      <c r="I80">
        <f t="shared" si="7"/>
        <v>15</v>
      </c>
      <c r="J80">
        <f t="shared" si="7"/>
        <v>0</v>
      </c>
      <c r="K80">
        <f t="shared" si="7"/>
        <v>15</v>
      </c>
      <c r="L80">
        <f t="shared" si="7"/>
        <v>15</v>
      </c>
      <c r="M80">
        <f t="shared" si="7"/>
        <v>0</v>
      </c>
    </row>
    <row r="81" spans="2:6" ht="12.75">
      <c r="B81" s="75" t="s">
        <v>134</v>
      </c>
      <c r="F81" s="74"/>
    </row>
    <row r="82" spans="2:6" ht="12.75">
      <c r="B82" s="74" t="s">
        <v>135</v>
      </c>
      <c r="F82" s="74" t="s">
        <v>136</v>
      </c>
    </row>
    <row r="83" spans="1:6" ht="12.75">
      <c r="A83">
        <v>1</v>
      </c>
      <c r="B83" s="74" t="s">
        <v>137</v>
      </c>
      <c r="E83">
        <v>1</v>
      </c>
      <c r="F83" t="s">
        <v>138</v>
      </c>
    </row>
    <row r="84" spans="1:6" ht="12.75">
      <c r="A84">
        <v>2</v>
      </c>
      <c r="B84" s="74" t="s">
        <v>139</v>
      </c>
      <c r="E84">
        <v>2</v>
      </c>
      <c r="F84" t="s">
        <v>140</v>
      </c>
    </row>
    <row r="85" spans="1:6" ht="12.75">
      <c r="A85">
        <v>3</v>
      </c>
      <c r="B85" s="74" t="s">
        <v>141</v>
      </c>
      <c r="E85">
        <v>3</v>
      </c>
      <c r="F85" t="s">
        <v>142</v>
      </c>
    </row>
    <row r="86" spans="1:6" ht="12.75">
      <c r="A86">
        <v>4</v>
      </c>
      <c r="B86" s="74" t="s">
        <v>143</v>
      </c>
      <c r="E86">
        <v>4</v>
      </c>
      <c r="F86" t="s">
        <v>144</v>
      </c>
    </row>
    <row r="87" spans="1:6" ht="12.75">
      <c r="A87">
        <v>5</v>
      </c>
      <c r="B87" s="74" t="s">
        <v>145</v>
      </c>
      <c r="E87">
        <v>5</v>
      </c>
      <c r="F87" t="s">
        <v>146</v>
      </c>
    </row>
    <row r="88" spans="1:6" ht="12.75">
      <c r="A88">
        <v>6</v>
      </c>
      <c r="B88" s="74" t="s">
        <v>147</v>
      </c>
      <c r="E88">
        <v>6</v>
      </c>
      <c r="F88" t="s">
        <v>148</v>
      </c>
    </row>
    <row r="89" spans="1:6" ht="12.75">
      <c r="A89">
        <v>7</v>
      </c>
      <c r="B89" s="74" t="s">
        <v>149</v>
      </c>
      <c r="E89">
        <v>7</v>
      </c>
      <c r="F89" t="s">
        <v>150</v>
      </c>
    </row>
    <row r="90" spans="1:2" ht="12.75">
      <c r="A90">
        <v>8</v>
      </c>
      <c r="B90" s="74" t="s">
        <v>151</v>
      </c>
    </row>
    <row r="91" spans="1:2" ht="12.75">
      <c r="A91">
        <v>9</v>
      </c>
      <c r="B91" s="74" t="s">
        <v>152</v>
      </c>
    </row>
    <row r="92" ht="12.75">
      <c r="B92" s="41"/>
    </row>
    <row r="93" ht="12.75">
      <c r="B93" s="41"/>
    </row>
    <row r="94" ht="12.75">
      <c r="B94" s="41"/>
    </row>
    <row r="95" ht="12.75">
      <c r="B95" s="41"/>
    </row>
    <row r="96" ht="12.75">
      <c r="B96" s="41"/>
    </row>
    <row r="97" spans="2:5" ht="12.75">
      <c r="B97" t="s">
        <v>43</v>
      </c>
      <c r="D97" t="s">
        <v>115</v>
      </c>
      <c r="E97" t="s">
        <v>116</v>
      </c>
    </row>
    <row r="98" spans="2:13" s="36" customFormat="1" ht="12.75">
      <c r="B98" s="36" t="s">
        <v>33</v>
      </c>
      <c r="D98" s="36">
        <v>180</v>
      </c>
      <c r="E98" s="36">
        <v>24</v>
      </c>
      <c r="F98" s="36">
        <f aca="true" t="shared" si="8" ref="F98:M99">+F42+F78</f>
        <v>35</v>
      </c>
      <c r="G98" s="36">
        <f t="shared" si="8"/>
        <v>184</v>
      </c>
      <c r="H98" s="36">
        <f t="shared" si="8"/>
        <v>66</v>
      </c>
      <c r="I98" s="36">
        <f t="shared" si="8"/>
        <v>36</v>
      </c>
      <c r="J98" s="36">
        <f t="shared" si="8"/>
        <v>6</v>
      </c>
      <c r="K98" s="36">
        <f t="shared" si="8"/>
        <v>46</v>
      </c>
      <c r="L98" s="36">
        <f t="shared" si="8"/>
        <v>12</v>
      </c>
      <c r="M98" s="36">
        <f t="shared" si="8"/>
        <v>18</v>
      </c>
    </row>
    <row r="99" spans="2:13" s="24" customFormat="1" ht="12.75">
      <c r="B99" s="24" t="s">
        <v>34</v>
      </c>
      <c r="D99" s="24">
        <v>120</v>
      </c>
      <c r="E99" s="24">
        <v>17</v>
      </c>
      <c r="F99" s="88">
        <f t="shared" si="8"/>
        <v>20</v>
      </c>
      <c r="G99" s="24">
        <f t="shared" si="8"/>
        <v>120</v>
      </c>
      <c r="H99" s="24">
        <f t="shared" si="8"/>
        <v>30</v>
      </c>
      <c r="I99" s="24">
        <f t="shared" si="8"/>
        <v>0</v>
      </c>
      <c r="J99" s="24">
        <f t="shared" si="8"/>
        <v>0</v>
      </c>
      <c r="K99" s="24">
        <f t="shared" si="8"/>
        <v>45</v>
      </c>
      <c r="L99" s="24">
        <f t="shared" si="8"/>
        <v>45</v>
      </c>
      <c r="M99" s="24">
        <f t="shared" si="8"/>
        <v>0</v>
      </c>
    </row>
    <row r="100" spans="2:13" ht="12.75">
      <c r="B100" s="57" t="s">
        <v>35</v>
      </c>
      <c r="C100" s="56"/>
      <c r="D100" s="56">
        <f>SUM(D98:D99)</f>
        <v>300</v>
      </c>
      <c r="E100" s="56">
        <f aca="true" t="shared" si="9" ref="E100:M100">SUM(E98:E99)</f>
        <v>41</v>
      </c>
      <c r="F100" s="56">
        <f t="shared" si="9"/>
        <v>55</v>
      </c>
      <c r="G100" s="56">
        <f t="shared" si="9"/>
        <v>304</v>
      </c>
      <c r="H100" s="56">
        <f t="shared" si="9"/>
        <v>96</v>
      </c>
      <c r="I100" s="56">
        <f t="shared" si="9"/>
        <v>36</v>
      </c>
      <c r="J100" s="56">
        <f t="shared" si="9"/>
        <v>6</v>
      </c>
      <c r="K100" s="56">
        <f t="shared" si="9"/>
        <v>91</v>
      </c>
      <c r="L100" s="56">
        <f t="shared" si="9"/>
        <v>57</v>
      </c>
      <c r="M100" s="56">
        <f t="shared" si="9"/>
        <v>18</v>
      </c>
    </row>
    <row r="101" spans="6:13" ht="12.75">
      <c r="F101" s="15"/>
      <c r="G101" s="15"/>
      <c r="H101" s="15"/>
      <c r="I101" s="15"/>
      <c r="J101" s="15"/>
      <c r="K101" s="15"/>
      <c r="L101" s="15"/>
      <c r="M101" s="15"/>
    </row>
    <row r="105" spans="2:8" ht="12.75">
      <c r="B105" s="43" t="s">
        <v>124</v>
      </c>
      <c r="C105" s="15"/>
      <c r="D105" s="15"/>
      <c r="E105" s="15"/>
      <c r="F105" s="15"/>
      <c r="G105" s="15"/>
      <c r="H105" s="15"/>
    </row>
    <row r="106" spans="2:8" ht="12.75">
      <c r="B106" s="15"/>
      <c r="C106" s="43" t="s">
        <v>35</v>
      </c>
      <c r="D106" s="43" t="s">
        <v>28</v>
      </c>
      <c r="E106" s="43" t="s">
        <v>37</v>
      </c>
      <c r="F106" s="43" t="s">
        <v>28</v>
      </c>
      <c r="G106" s="43" t="s">
        <v>41</v>
      </c>
      <c r="H106" s="43" t="s">
        <v>28</v>
      </c>
    </row>
    <row r="107" spans="2:8" ht="12.75">
      <c r="B107" s="43" t="s">
        <v>38</v>
      </c>
      <c r="C107" s="15">
        <f>+E107+G107</f>
        <v>304</v>
      </c>
      <c r="D107" s="72">
        <f>+C107/$C110</f>
        <v>0.5161290322580645</v>
      </c>
      <c r="E107" s="15">
        <f>SUM(H13:H26)+SUM(K13:K26)+SUM(H54:H61)+SUM(K54:K61)</f>
        <v>255</v>
      </c>
      <c r="F107" s="72">
        <f>+E107/$E110</f>
        <v>0.5089820359281437</v>
      </c>
      <c r="G107" s="73">
        <f>SUM(H29:H33)+SUM(K29:K33)+SUM(H64:H68)+SUM(K64:K68)</f>
        <v>49</v>
      </c>
      <c r="H107" s="72">
        <f>+G107/$G110</f>
        <v>0.5568181818181818</v>
      </c>
    </row>
    <row r="108" spans="2:8" ht="12.75">
      <c r="B108" s="43" t="s">
        <v>39</v>
      </c>
      <c r="C108" s="15">
        <f>+E108+G108</f>
        <v>235</v>
      </c>
      <c r="D108" s="72">
        <f>+C108/$C110</f>
        <v>0.398981324278438</v>
      </c>
      <c r="E108" s="15">
        <f>SUM(I13:I26)+SUM(L13:L26)+SUM(I54:I61)+SUM(L54:L61)</f>
        <v>200</v>
      </c>
      <c r="F108" s="72">
        <f>+E108/$E110</f>
        <v>0.3992015968063872</v>
      </c>
      <c r="G108" s="73">
        <f>SUM(I29:I33)+SUM(L29:L33)+SUM(I64:I68)+SUM(L64:L68)</f>
        <v>35</v>
      </c>
      <c r="H108" s="72">
        <f>+G108/$G110</f>
        <v>0.3977272727272727</v>
      </c>
    </row>
    <row r="109" spans="2:8" ht="12.75">
      <c r="B109" s="43" t="s">
        <v>40</v>
      </c>
      <c r="C109" s="15">
        <f>+E109+G109</f>
        <v>50</v>
      </c>
      <c r="D109" s="72">
        <f>+C109/$C110</f>
        <v>0.08488964346349745</v>
      </c>
      <c r="E109" s="15">
        <f>+SUM(J13:J26)+SUM(M13:M26)+SUM(J56:J61)+SUM(M54:M61)</f>
        <v>46</v>
      </c>
      <c r="F109" s="72">
        <f>+E109/$E110</f>
        <v>0.09181636726546906</v>
      </c>
      <c r="G109" s="73">
        <f>SUM(J29:J33)+SUM(M29:M33)+SUM(J64:J68)+SUM(M64:M68)</f>
        <v>4</v>
      </c>
      <c r="H109" s="72">
        <f>+G109/$G110</f>
        <v>0.045454545454545456</v>
      </c>
    </row>
    <row r="110" spans="2:8" ht="12.75">
      <c r="B110" s="43" t="s">
        <v>35</v>
      </c>
      <c r="C110" s="15">
        <f>+E110+G110</f>
        <v>589</v>
      </c>
      <c r="D110" s="72">
        <f>+C110/$C110</f>
        <v>1</v>
      </c>
      <c r="E110" s="15">
        <f>SUM(E107:E109)</f>
        <v>501</v>
      </c>
      <c r="F110" s="72">
        <f>+E110/$E110</f>
        <v>1</v>
      </c>
      <c r="G110" s="73">
        <f>SUM(G107:G109)</f>
        <v>88</v>
      </c>
      <c r="H110" s="72">
        <f>+G110/$G110</f>
        <v>1</v>
      </c>
    </row>
  </sheetData>
  <sheetProtection/>
  <mergeCells count="22">
    <mergeCell ref="N10:N12"/>
    <mergeCell ref="B41:E41"/>
    <mergeCell ref="H11:J11"/>
    <mergeCell ref="K11:M11"/>
    <mergeCell ref="H35:J35"/>
    <mergeCell ref="K35:M35"/>
    <mergeCell ref="N51:N53"/>
    <mergeCell ref="A10:A12"/>
    <mergeCell ref="B10:B12"/>
    <mergeCell ref="C10:E10"/>
    <mergeCell ref="F11:F12"/>
    <mergeCell ref="H70:J70"/>
    <mergeCell ref="K70:M70"/>
    <mergeCell ref="A51:A53"/>
    <mergeCell ref="B51:B53"/>
    <mergeCell ref="G10:M10"/>
    <mergeCell ref="C51:E51"/>
    <mergeCell ref="G51:M51"/>
    <mergeCell ref="F52:F53"/>
    <mergeCell ref="H52:J52"/>
    <mergeCell ref="K52:M52"/>
    <mergeCell ref="B77:E7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marekw</cp:lastModifiedBy>
  <cp:lastPrinted>2009-04-21T13:29:35Z</cp:lastPrinted>
  <dcterms:created xsi:type="dcterms:W3CDTF">2009-03-13T14:33:04Z</dcterms:created>
  <dcterms:modified xsi:type="dcterms:W3CDTF">2009-05-27T09:25:41Z</dcterms:modified>
  <cp:category/>
  <cp:version/>
  <cp:contentType/>
  <cp:contentStatus/>
</cp:coreProperties>
</file>