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II_GiAP" sheetId="1" r:id="rId1"/>
    <sheet name="EKONOMIA_II_RiDF" sheetId="2" r:id="rId2"/>
  </sheets>
  <definedNames>
    <definedName name="_xlnm.Print_Area" localSheetId="0">'EKONOMIA_II_GiAP'!$A$1:$N$122</definedName>
    <definedName name="_xlnm.Print_Area" localSheetId="1">'EKONOMIA_II_RiDF'!$A$1:$N$116</definedName>
  </definedNames>
  <calcPr fullCalcOnLoad="1"/>
</workbook>
</file>

<file path=xl/sharedStrings.xml><?xml version="1.0" encoding="utf-8"?>
<sst xmlns="http://schemas.openxmlformats.org/spreadsheetml/2006/main" count="315" uniqueCount="111">
  <si>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</si>
  <si>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</si>
  <si>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</si>
  <si>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</si>
  <si>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</si>
  <si>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</si>
  <si>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</si>
  <si>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</si>
  <si>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</si>
  <si>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</si>
  <si>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</si>
  <si>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</si>
  <si>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</si>
  <si>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</si>
  <si>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</si>
  <si>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</si>
  <si>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</si>
  <si>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</si>
  <si>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</si>
  <si>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</si>
  <si>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</si>
  <si>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</si>
  <si>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</si>
  <si>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</si>
  <si>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</si>
  <si>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</si>
  <si>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</si>
  <si>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</si>
  <si>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</si>
  <si>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</si>
  <si>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</si>
  <si>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</si>
  <si>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</si>
  <si>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</si>
  <si>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</si>
  <si>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</si>
  <si>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</si>
  <si>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</si>
  <si>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</si>
  <si>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</si>
  <si>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</si>
  <si>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</si>
  <si>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</si>
  <si>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</si>
  <si>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Studia niestacjonarne II stopnia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</si>
  <si>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</si>
  <si>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</si>
  <si>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</si>
  <si>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</si>
  <si>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</si>
  <si>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</si>
  <si>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</si>
  <si>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Rachunkowość zarządcza</t>
  </si>
  <si>
    <t>Seminarium magisterskie</t>
  </si>
  <si>
    <t>Marketing</t>
  </si>
  <si>
    <t>Finanse menedżerskie</t>
  </si>
  <si>
    <t>Finanse międzynarodowe</t>
  </si>
  <si>
    <t>Rok I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</si>
  <si>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</si>
  <si>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</si>
  <si>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</si>
  <si>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</si>
  <si>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</si>
  <si>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</si>
  <si>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</si>
  <si>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min.godz.</t>
  </si>
  <si>
    <t>min. ECTS</t>
  </si>
  <si>
    <t>Standardy dla kierunku Ekonomia</t>
  </si>
  <si>
    <t>min.godz. min. ECTS</t>
  </si>
  <si>
    <t>Historia myśli ekonomicznej</t>
  </si>
  <si>
    <t>1, 2</t>
  </si>
  <si>
    <t>3, 4</t>
  </si>
  <si>
    <t>Sem."3"</t>
  </si>
  <si>
    <t>Sem."4"</t>
  </si>
  <si>
    <t>"3"</t>
  </si>
  <si>
    <t>"4"</t>
  </si>
  <si>
    <t>"1"</t>
  </si>
  <si>
    <t>"2"</t>
  </si>
  <si>
    <t>IV sem. - 12 ECTS</t>
  </si>
  <si>
    <t>PK – przedmioty realizowane dla kierunku</t>
  </si>
  <si>
    <t>PK</t>
  </si>
  <si>
    <t>PS</t>
  </si>
  <si>
    <t>Rynek kapitałowy i finansowy</t>
  </si>
  <si>
    <t>11a</t>
  </si>
  <si>
    <t>11b</t>
  </si>
  <si>
    <t>12a</t>
  </si>
  <si>
    <t>12b</t>
  </si>
  <si>
    <t>6a</t>
  </si>
  <si>
    <t>6b</t>
  </si>
  <si>
    <t>do wyboru z pary 11a i 11b</t>
  </si>
  <si>
    <t>do wyboru z pary 12a i 12b</t>
  </si>
  <si>
    <t>do wyboru z pary 6a i 6b</t>
  </si>
  <si>
    <t>Godz.</t>
  </si>
  <si>
    <t>Do wyboru (co najmniej 30%)</t>
  </si>
  <si>
    <t>Plan studiów na rok akad. 2011/2012</t>
  </si>
  <si>
    <t>PS – przedmioty realizowane dla specjalności</t>
  </si>
  <si>
    <t>Ekonometryczna analiza regionalna</t>
  </si>
  <si>
    <t>Rynek nieruchomości</t>
  </si>
  <si>
    <t>Polityka regionalna UE</t>
  </si>
  <si>
    <t>Relacje inwestorskie</t>
  </si>
  <si>
    <t>Analiza finansowa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</si>
  <si>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</si>
  <si>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</si>
  <si>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</si>
  <si>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</si>
  <si>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</si>
  <si>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 xml:space="preserve">Gospodarka samorządu terytorialnego </t>
  </si>
  <si>
    <t xml:space="preserve">Administracja samorządowe </t>
  </si>
  <si>
    <t>Regionalna polityka innowacyjna</t>
  </si>
  <si>
    <t xml:space="preserve">Metropolizacja przestrzenii 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</si>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</sst>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110</v>
      </c>
    </row>
    <row r="2" spans="2:11" ht="12.75">
      <c r="B2" s="15"/>
      <c r="D2" s="15"/>
      <c r="E2" s="20"/>
      <c r="F2" s="20"/>
      <c r="G2" s="20"/>
      <c r="H2" s="15"/>
      <c r="I2" s="15"/>
      <c r="J2" s="15"/>
      <c r="K2" s="15"/>
    </row>
    <row r="3" spans="2:11" ht="12.75">
      <c r="B3" s="15" t="s">
        <v>94</v>
      </c>
      <c r="D3" s="15"/>
      <c r="E3" s="20" t="s">
        <v>22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7">
        <f>0.5*(G4+H4)/G7</f>
        <v>0.2923076923076923</v>
      </c>
      <c r="F4" s="20" t="s">
        <v>24</v>
      </c>
      <c r="G4" s="20">
        <f>+H31+K31</f>
        <v>190</v>
      </c>
      <c r="H4" s="20"/>
      <c r="I4" s="15"/>
      <c r="J4" s="15"/>
      <c r="K4" s="15"/>
    </row>
    <row r="5" spans="2:11" ht="12.75">
      <c r="B5" t="s">
        <v>44</v>
      </c>
      <c r="D5" s="15"/>
      <c r="E5" s="57">
        <f>0.5*(G5+H5)/G7</f>
        <v>0.15846153846153846</v>
      </c>
      <c r="F5" s="20" t="s">
        <v>25</v>
      </c>
      <c r="G5" s="20">
        <f>+I31+L31</f>
        <v>103</v>
      </c>
      <c r="H5" s="20"/>
      <c r="I5" s="15"/>
      <c r="J5" s="15"/>
      <c r="K5" s="15"/>
    </row>
    <row r="6" spans="2:11" ht="12.75">
      <c r="B6" t="s">
        <v>2</v>
      </c>
      <c r="D6" s="15"/>
      <c r="E6" s="57">
        <f>0.5*(G6+H6)/G7</f>
        <v>0.04923076923076923</v>
      </c>
      <c r="F6" s="20" t="s">
        <v>26</v>
      </c>
      <c r="G6" s="20">
        <f>+J31+M31</f>
        <v>32</v>
      </c>
      <c r="H6" s="20"/>
      <c r="I6" s="15"/>
      <c r="J6" s="15"/>
      <c r="K6" s="15"/>
    </row>
    <row r="7" spans="2:11" ht="12.75">
      <c r="B7" t="s">
        <v>38</v>
      </c>
      <c r="D7" s="15"/>
      <c r="E7" s="57">
        <f>SUM(E4:E6)</f>
        <v>0.5</v>
      </c>
      <c r="F7" s="20" t="s">
        <v>3</v>
      </c>
      <c r="G7" s="20">
        <f>SUM(G4:G6)</f>
        <v>325</v>
      </c>
      <c r="H7" s="20"/>
      <c r="I7" s="15"/>
      <c r="J7" s="15"/>
      <c r="K7" s="15"/>
    </row>
    <row r="8" spans="2:11" ht="12.75">
      <c r="B8" t="s">
        <v>40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91" t="s">
        <v>21</v>
      </c>
      <c r="B9" s="91" t="s">
        <v>4</v>
      </c>
      <c r="C9" s="92" t="s">
        <v>5</v>
      </c>
      <c r="D9" s="92"/>
      <c r="E9" s="92"/>
      <c r="F9" s="65" t="s">
        <v>6</v>
      </c>
      <c r="G9" s="92" t="s">
        <v>7</v>
      </c>
      <c r="H9" s="91"/>
      <c r="I9" s="91"/>
      <c r="J9" s="91"/>
      <c r="K9" s="91"/>
      <c r="L9" s="91"/>
      <c r="M9" s="91"/>
      <c r="N9" s="81" t="s">
        <v>8</v>
      </c>
    </row>
    <row r="10" spans="1:14" s="1" customFormat="1" ht="12.75">
      <c r="A10" s="91"/>
      <c r="B10" s="95"/>
      <c r="C10" s="66" t="s">
        <v>9</v>
      </c>
      <c r="D10" s="66" t="s">
        <v>10</v>
      </c>
      <c r="E10" s="67" t="s">
        <v>11</v>
      </c>
      <c r="F10" s="88" t="s">
        <v>28</v>
      </c>
      <c r="G10" s="67" t="s">
        <v>3</v>
      </c>
      <c r="H10" s="86" t="s">
        <v>12</v>
      </c>
      <c r="I10" s="87"/>
      <c r="J10" s="88"/>
      <c r="K10" s="86" t="s">
        <v>13</v>
      </c>
      <c r="L10" s="87"/>
      <c r="M10" s="88"/>
      <c r="N10" s="82"/>
    </row>
    <row r="11" spans="1:14" s="1" customFormat="1" ht="12.75">
      <c r="A11" s="91"/>
      <c r="B11" s="95"/>
      <c r="C11" s="69"/>
      <c r="D11" s="69" t="s">
        <v>14</v>
      </c>
      <c r="E11" s="70" t="s">
        <v>15</v>
      </c>
      <c r="F11" s="88"/>
      <c r="G11" s="70" t="s">
        <v>16</v>
      </c>
      <c r="H11" s="68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83"/>
    </row>
    <row r="12" spans="1:14" s="1" customFormat="1" ht="12.75">
      <c r="A12" s="50">
        <v>1</v>
      </c>
      <c r="B12" s="48" t="s">
        <v>45</v>
      </c>
      <c r="C12" s="49">
        <v>1</v>
      </c>
      <c r="D12" s="49">
        <v>1</v>
      </c>
      <c r="E12" s="33"/>
      <c r="F12" s="46">
        <v>7</v>
      </c>
      <c r="G12" s="30">
        <v>30</v>
      </c>
      <c r="H12" s="46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47"/>
    </row>
    <row r="13" spans="1:14" s="1" customFormat="1" ht="12.75">
      <c r="A13" s="50">
        <v>2</v>
      </c>
      <c r="B13" s="48" t="s">
        <v>69</v>
      </c>
      <c r="C13" s="49"/>
      <c r="D13" s="49">
        <v>2</v>
      </c>
      <c r="E13" s="33"/>
      <c r="F13" s="46">
        <v>6</v>
      </c>
      <c r="G13" s="30">
        <v>30</v>
      </c>
      <c r="H13" s="46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47"/>
    </row>
    <row r="14" spans="1:14" s="1" customFormat="1" ht="12.75">
      <c r="A14" s="50">
        <v>3</v>
      </c>
      <c r="B14" s="48" t="s">
        <v>46</v>
      </c>
      <c r="C14" s="49"/>
      <c r="D14" s="49">
        <v>1</v>
      </c>
      <c r="E14" s="33"/>
      <c r="F14" s="46">
        <v>4</v>
      </c>
      <c r="G14" s="30">
        <v>18</v>
      </c>
      <c r="H14" s="46">
        <v>6</v>
      </c>
      <c r="I14" s="31">
        <v>6</v>
      </c>
      <c r="J14" s="31">
        <v>6</v>
      </c>
      <c r="K14" s="31">
        <v>0</v>
      </c>
      <c r="L14" s="31">
        <v>0</v>
      </c>
      <c r="M14" s="31">
        <v>0</v>
      </c>
      <c r="N14" s="47"/>
    </row>
    <row r="15" spans="1:14" s="32" customFormat="1" ht="12.75">
      <c r="A15" s="51">
        <v>4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12</v>
      </c>
      <c r="H15" s="31">
        <v>0</v>
      </c>
      <c r="I15" s="31">
        <v>0</v>
      </c>
      <c r="J15" s="31">
        <v>0</v>
      </c>
      <c r="K15" s="31">
        <v>4</v>
      </c>
      <c r="L15" s="31">
        <v>2</v>
      </c>
      <c r="M15" s="31">
        <v>6</v>
      </c>
      <c r="N15" s="29"/>
    </row>
    <row r="16" spans="1:14" s="32" customFormat="1" ht="12.75">
      <c r="A16" s="51">
        <v>5</v>
      </c>
      <c r="B16" s="29" t="s">
        <v>47</v>
      </c>
      <c r="C16" s="30"/>
      <c r="D16" s="30">
        <v>2</v>
      </c>
      <c r="E16" s="30"/>
      <c r="F16" s="31">
        <v>7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s="32" customFormat="1" ht="12.75">
      <c r="A17" s="51">
        <v>6</v>
      </c>
      <c r="B17" s="29" t="s">
        <v>49</v>
      </c>
      <c r="C17" s="31">
        <v>1</v>
      </c>
      <c r="D17" s="30">
        <v>1</v>
      </c>
      <c r="E17" s="31"/>
      <c r="F17" s="31">
        <v>7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2" customFormat="1" ht="12.75">
      <c r="A18" s="52">
        <v>7</v>
      </c>
      <c r="B18" s="21" t="s">
        <v>51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2" customFormat="1" ht="12.75">
      <c r="A19" s="21">
        <v>8</v>
      </c>
      <c r="B19" s="21" t="s">
        <v>82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23" customFormat="1" ht="12.75">
      <c r="A20" s="21">
        <v>9</v>
      </c>
      <c r="B20" s="21" t="s">
        <v>50</v>
      </c>
      <c r="C20" s="22">
        <v>1</v>
      </c>
      <c r="D20" s="22"/>
      <c r="E20" s="22"/>
      <c r="F20" s="22">
        <v>5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35" customFormat="1" ht="12.75">
      <c r="A21" s="26">
        <v>10</v>
      </c>
      <c r="B21" s="3" t="s">
        <v>53</v>
      </c>
      <c r="C21" s="17"/>
      <c r="D21" s="38"/>
      <c r="E21" s="2" t="s">
        <v>70</v>
      </c>
      <c r="F21" s="17">
        <v>0</v>
      </c>
      <c r="G21" s="17">
        <v>20</v>
      </c>
      <c r="H21" s="17">
        <v>0</v>
      </c>
      <c r="I21" s="17">
        <v>10</v>
      </c>
      <c r="J21" s="17">
        <v>0</v>
      </c>
      <c r="K21" s="17">
        <v>0</v>
      </c>
      <c r="L21" s="17">
        <v>10</v>
      </c>
      <c r="M21" s="17">
        <v>0</v>
      </c>
      <c r="N21" s="34"/>
    </row>
    <row r="22" spans="1:14" s="35" customFormat="1" ht="12.75">
      <c r="A22" s="3" t="s">
        <v>83</v>
      </c>
      <c r="B22" s="3" t="s">
        <v>52</v>
      </c>
      <c r="C22" s="17"/>
      <c r="D22" s="4">
        <v>1</v>
      </c>
      <c r="E22" s="17"/>
      <c r="F22" s="17">
        <v>2</v>
      </c>
      <c r="G22" s="17">
        <v>12</v>
      </c>
      <c r="H22" s="17">
        <v>6</v>
      </c>
      <c r="I22" s="17">
        <v>0</v>
      </c>
      <c r="J22" s="17">
        <v>6</v>
      </c>
      <c r="K22" s="17">
        <v>0</v>
      </c>
      <c r="L22" s="17">
        <v>0</v>
      </c>
      <c r="M22" s="17">
        <v>0</v>
      </c>
      <c r="N22" s="26" t="s">
        <v>89</v>
      </c>
    </row>
    <row r="23" spans="1:14" s="28" customFormat="1" ht="12.75">
      <c r="A23" s="3" t="s">
        <v>84</v>
      </c>
      <c r="B23" s="3" t="s">
        <v>55</v>
      </c>
      <c r="C23" s="17"/>
      <c r="D23" s="17">
        <v>1</v>
      </c>
      <c r="E23" s="17"/>
      <c r="F23" s="17"/>
      <c r="G23" s="17">
        <v>12</v>
      </c>
      <c r="H23" s="27">
        <v>6</v>
      </c>
      <c r="I23" s="27">
        <v>0</v>
      </c>
      <c r="J23" s="27">
        <v>6</v>
      </c>
      <c r="K23" s="27">
        <v>0</v>
      </c>
      <c r="L23" s="27">
        <v>0</v>
      </c>
      <c r="M23" s="27">
        <v>0</v>
      </c>
      <c r="N23" s="26" t="s">
        <v>89</v>
      </c>
    </row>
    <row r="24" spans="1:14" s="28" customFormat="1" ht="12.75">
      <c r="A24" s="3" t="s">
        <v>85</v>
      </c>
      <c r="B24" s="44" t="s">
        <v>56</v>
      </c>
      <c r="C24" s="38"/>
      <c r="D24" s="4">
        <v>2</v>
      </c>
      <c r="E24" s="38"/>
      <c r="F24" s="17">
        <v>1</v>
      </c>
      <c r="G24" s="38">
        <v>12</v>
      </c>
      <c r="H24" s="17">
        <v>0</v>
      </c>
      <c r="I24" s="17">
        <v>0</v>
      </c>
      <c r="J24" s="17">
        <v>0</v>
      </c>
      <c r="K24" s="17">
        <v>6</v>
      </c>
      <c r="L24" s="17">
        <v>6</v>
      </c>
      <c r="M24" s="17">
        <v>0</v>
      </c>
      <c r="N24" s="3" t="s">
        <v>90</v>
      </c>
    </row>
    <row r="25" spans="1:14" s="35" customFormat="1" ht="12.75">
      <c r="A25" s="3" t="s">
        <v>86</v>
      </c>
      <c r="B25" s="3" t="s">
        <v>54</v>
      </c>
      <c r="C25" s="17"/>
      <c r="D25" s="4">
        <v>2</v>
      </c>
      <c r="E25" s="17"/>
      <c r="F25" s="17"/>
      <c r="G25" s="17">
        <v>12</v>
      </c>
      <c r="H25" s="17">
        <v>0</v>
      </c>
      <c r="I25" s="17">
        <v>0</v>
      </c>
      <c r="J25" s="17">
        <v>0</v>
      </c>
      <c r="K25" s="17">
        <v>6</v>
      </c>
      <c r="L25" s="17">
        <v>6</v>
      </c>
      <c r="M25" s="17">
        <v>0</v>
      </c>
      <c r="N25" s="3" t="s">
        <v>90</v>
      </c>
    </row>
    <row r="26" spans="1:14" s="28" customFormat="1" ht="12.75">
      <c r="A26" s="26"/>
      <c r="B26" s="3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26"/>
    </row>
    <row r="27" spans="1:14" s="28" customFormat="1" ht="12.75">
      <c r="A27" s="26"/>
      <c r="B27" s="42" t="s">
        <v>34</v>
      </c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26"/>
    </row>
    <row r="28" spans="1:14" ht="12.75">
      <c r="A28" s="25">
        <v>13</v>
      </c>
      <c r="B28" s="3" t="s">
        <v>96</v>
      </c>
      <c r="C28" s="38"/>
      <c r="D28" s="4">
        <v>1</v>
      </c>
      <c r="E28" s="38"/>
      <c r="F28" s="17">
        <v>2</v>
      </c>
      <c r="G28" s="38">
        <v>8</v>
      </c>
      <c r="H28" s="17">
        <v>0</v>
      </c>
      <c r="I28" s="17">
        <v>4</v>
      </c>
      <c r="J28" s="17">
        <v>4</v>
      </c>
      <c r="K28" s="17">
        <v>0</v>
      </c>
      <c r="L28" s="17">
        <v>0</v>
      </c>
      <c r="M28" s="17">
        <v>0</v>
      </c>
      <c r="N28" s="26"/>
    </row>
    <row r="29" spans="1:14" ht="12.75">
      <c r="A29" s="25">
        <v>14</v>
      </c>
      <c r="B29" s="25" t="s">
        <v>106</v>
      </c>
      <c r="C29" s="7">
        <v>2</v>
      </c>
      <c r="D29" s="8">
        <v>2</v>
      </c>
      <c r="E29" s="7"/>
      <c r="F29" s="7">
        <v>4</v>
      </c>
      <c r="G29" s="7">
        <v>25</v>
      </c>
      <c r="H29" s="5">
        <v>0</v>
      </c>
      <c r="I29" s="5">
        <v>0</v>
      </c>
      <c r="J29" s="5">
        <v>0</v>
      </c>
      <c r="K29" s="5">
        <v>15</v>
      </c>
      <c r="L29" s="5">
        <v>10</v>
      </c>
      <c r="M29" s="5">
        <v>0</v>
      </c>
      <c r="N29" s="6"/>
    </row>
    <row r="30" spans="1:14" s="1" customFormat="1" ht="12.75">
      <c r="A30" s="3">
        <v>15</v>
      </c>
      <c r="B30" s="3" t="s">
        <v>97</v>
      </c>
      <c r="C30" s="2"/>
      <c r="D30" s="2">
        <v>2</v>
      </c>
      <c r="E30" s="2"/>
      <c r="F30" s="2">
        <v>2</v>
      </c>
      <c r="G30" s="2">
        <v>8</v>
      </c>
      <c r="H30" s="2">
        <v>0</v>
      </c>
      <c r="I30" s="2">
        <v>0</v>
      </c>
      <c r="J30" s="2">
        <v>0</v>
      </c>
      <c r="K30" s="2">
        <v>8</v>
      </c>
      <c r="L30" s="2">
        <v>0</v>
      </c>
      <c r="M30" s="2">
        <v>0</v>
      </c>
      <c r="N30" s="3"/>
    </row>
    <row r="31" spans="1:14" s="13" customFormat="1" ht="12.75">
      <c r="A31" s="11"/>
      <c r="B31" s="11" t="s">
        <v>20</v>
      </c>
      <c r="C31" s="12">
        <f>COUNT(C12:C30)</f>
        <v>6</v>
      </c>
      <c r="D31" s="11"/>
      <c r="E31" s="11"/>
      <c r="F31" s="12">
        <f>SUM(F12:F30)</f>
        <v>60</v>
      </c>
      <c r="G31" s="12">
        <f>SUM(G12:G22)+G24+SUM(G28:G30)</f>
        <v>325</v>
      </c>
      <c r="H31" s="12">
        <f aca="true" t="shared" si="0" ref="H31:M31">SUM(H12:H22)+H24+SUM(H28:H30)</f>
        <v>67</v>
      </c>
      <c r="I31" s="12">
        <f t="shared" si="0"/>
        <v>45</v>
      </c>
      <c r="J31" s="12">
        <f t="shared" si="0"/>
        <v>26</v>
      </c>
      <c r="K31" s="12">
        <f t="shared" si="0"/>
        <v>123</v>
      </c>
      <c r="L31" s="12">
        <f t="shared" si="0"/>
        <v>58</v>
      </c>
      <c r="M31" s="12">
        <f t="shared" si="0"/>
        <v>6</v>
      </c>
      <c r="N31" s="11"/>
    </row>
    <row r="32" spans="1:14" s="13" customFormat="1" ht="12.75">
      <c r="A32" s="14"/>
      <c r="B32" s="18" t="s">
        <v>30</v>
      </c>
      <c r="C32" s="19"/>
      <c r="D32" s="19"/>
      <c r="E32" s="19"/>
      <c r="F32" s="19"/>
      <c r="H32" s="90">
        <f>SUM(H31:J31)</f>
        <v>138</v>
      </c>
      <c r="I32" s="90"/>
      <c r="J32" s="90"/>
      <c r="K32" s="90">
        <f>SUM(K31:M31)</f>
        <v>187</v>
      </c>
      <c r="L32" s="90"/>
      <c r="M32" s="90"/>
      <c r="N32" s="14"/>
    </row>
    <row r="33" spans="1:14" s="13" customFormat="1" ht="12.75">
      <c r="A33" s="14"/>
      <c r="B33" s="61" t="s">
        <v>28</v>
      </c>
      <c r="C33" s="19"/>
      <c r="D33" s="19"/>
      <c r="E33" s="19"/>
      <c r="F33" s="61">
        <f>SUM(F12:F30)</f>
        <v>60</v>
      </c>
      <c r="G33" s="62" t="s">
        <v>76</v>
      </c>
      <c r="H33" s="62" t="s">
        <v>77</v>
      </c>
      <c r="I33" s="45"/>
      <c r="J33" s="45"/>
      <c r="K33" s="45"/>
      <c r="L33" s="45"/>
      <c r="M33" s="45"/>
      <c r="N33" s="14"/>
    </row>
    <row r="34" spans="1:14" s="13" customFormat="1" ht="12.75">
      <c r="A34" s="14"/>
      <c r="B34" s="63" t="s">
        <v>80</v>
      </c>
      <c r="C34" s="19"/>
      <c r="D34" s="19"/>
      <c r="E34" s="19"/>
      <c r="F34" s="64">
        <f>SUM(F12:F24)</f>
        <v>52</v>
      </c>
      <c r="G34" s="62">
        <f>+F12+F14+F17+SUM(F20:F22)</f>
        <v>25</v>
      </c>
      <c r="H34" s="62">
        <f>F34-G34</f>
        <v>27</v>
      </c>
      <c r="I34" s="45"/>
      <c r="J34" t="s">
        <v>79</v>
      </c>
      <c r="K34"/>
      <c r="L34"/>
      <c r="M34" s="45"/>
      <c r="N34" s="14"/>
    </row>
    <row r="35" spans="2:12" s="1" customFormat="1" ht="12.75">
      <c r="B35" s="63" t="s">
        <v>81</v>
      </c>
      <c r="C35" s="19"/>
      <c r="D35" s="19"/>
      <c r="E35" s="19"/>
      <c r="F35" s="64">
        <f>SUM(F28:F30)</f>
        <v>8</v>
      </c>
      <c r="G35" s="62">
        <f>+F28</f>
        <v>2</v>
      </c>
      <c r="H35" s="62">
        <f>F35-G35</f>
        <v>6</v>
      </c>
      <c r="J35" t="s">
        <v>95</v>
      </c>
      <c r="K35"/>
      <c r="L35"/>
    </row>
    <row r="36" spans="2:8" ht="12.75">
      <c r="B36" s="79"/>
      <c r="C36" s="80"/>
      <c r="D36" s="80"/>
      <c r="E36" s="80"/>
      <c r="G36" s="43">
        <f>SUM(G34:G35)</f>
        <v>27</v>
      </c>
      <c r="H36" s="43">
        <f>SUM(H34:H35)</f>
        <v>33</v>
      </c>
    </row>
    <row r="37" spans="2:5" ht="12.75">
      <c r="B37" s="79" t="s">
        <v>39</v>
      </c>
      <c r="C37" s="80"/>
      <c r="D37" s="80"/>
      <c r="E37" s="80"/>
    </row>
    <row r="38" spans="2:13" s="36" customFormat="1" ht="12.75">
      <c r="B38" s="36" t="s">
        <v>31</v>
      </c>
      <c r="F38" s="36">
        <f aca="true" t="shared" si="1" ref="F38:M38">SUM(F12:F17)</f>
        <v>34</v>
      </c>
      <c r="G38" s="36">
        <f t="shared" si="1"/>
        <v>150</v>
      </c>
      <c r="H38" s="36">
        <f t="shared" si="1"/>
        <v>31</v>
      </c>
      <c r="I38" s="36">
        <f t="shared" si="1"/>
        <v>31</v>
      </c>
      <c r="J38" s="36">
        <f t="shared" si="1"/>
        <v>16</v>
      </c>
      <c r="K38" s="36">
        <f t="shared" si="1"/>
        <v>64</v>
      </c>
      <c r="L38" s="36">
        <f t="shared" si="1"/>
        <v>2</v>
      </c>
      <c r="M38" s="36">
        <f t="shared" si="1"/>
        <v>6</v>
      </c>
    </row>
    <row r="39" spans="2:13" s="24" customFormat="1" ht="12.75">
      <c r="B39" s="24" t="s">
        <v>32</v>
      </c>
      <c r="F39" s="53">
        <f>SUM(F18:F20)</f>
        <v>15</v>
      </c>
      <c r="G39" s="24">
        <f>SUM(G18:G20)</f>
        <v>90</v>
      </c>
      <c r="H39" s="24">
        <f aca="true" t="shared" si="2" ref="H39:M39">SUM(H18:H20)</f>
        <v>30</v>
      </c>
      <c r="I39" s="24">
        <f t="shared" si="2"/>
        <v>0</v>
      </c>
      <c r="J39" s="24">
        <f t="shared" si="2"/>
        <v>0</v>
      </c>
      <c r="K39" s="24">
        <f t="shared" si="2"/>
        <v>30</v>
      </c>
      <c r="L39" s="24">
        <f t="shared" si="2"/>
        <v>30</v>
      </c>
      <c r="M39" s="24">
        <f t="shared" si="2"/>
        <v>0</v>
      </c>
    </row>
    <row r="40" spans="2:13" ht="12.75">
      <c r="B40" s="41" t="s">
        <v>33</v>
      </c>
      <c r="F40">
        <f>SUM(F38:F39)</f>
        <v>49</v>
      </c>
      <c r="G40">
        <f aca="true" t="shared" si="3" ref="G40:M40">SUM(G38:G39)</f>
        <v>240</v>
      </c>
      <c r="H40">
        <f t="shared" si="3"/>
        <v>61</v>
      </c>
      <c r="I40">
        <f t="shared" si="3"/>
        <v>31</v>
      </c>
      <c r="J40">
        <f t="shared" si="3"/>
        <v>16</v>
      </c>
      <c r="K40">
        <f t="shared" si="3"/>
        <v>94</v>
      </c>
      <c r="L40">
        <f t="shared" si="3"/>
        <v>32</v>
      </c>
      <c r="M40">
        <f t="shared" si="3"/>
        <v>6</v>
      </c>
    </row>
    <row r="46" spans="2:13" ht="12.75">
      <c r="B46" s="15" t="s">
        <v>94</v>
      </c>
      <c r="D46" s="15"/>
      <c r="E46" s="20" t="s">
        <v>23</v>
      </c>
      <c r="F46" s="20" t="s">
        <v>0</v>
      </c>
      <c r="G46" s="20"/>
      <c r="H46" s="15"/>
      <c r="I46" s="15"/>
      <c r="J46" s="15"/>
      <c r="K46" s="15"/>
      <c r="L46" s="15"/>
      <c r="M46" s="15"/>
    </row>
    <row r="47" spans="2:13" ht="12.75">
      <c r="B47" t="s">
        <v>1</v>
      </c>
      <c r="D47" s="16"/>
      <c r="E47" s="57">
        <f>G47/G50</f>
        <v>0.4967741935483871</v>
      </c>
      <c r="F47" s="20" t="s">
        <v>24</v>
      </c>
      <c r="G47" s="20">
        <f>H68+K68</f>
        <v>77</v>
      </c>
      <c r="H47" s="15"/>
      <c r="I47" s="15"/>
      <c r="J47" s="15"/>
      <c r="K47" s="15"/>
      <c r="L47" s="15"/>
      <c r="M47" s="15"/>
    </row>
    <row r="48" spans="2:13" ht="12.75">
      <c r="B48" t="s">
        <v>44</v>
      </c>
      <c r="D48" s="16"/>
      <c r="E48" s="57">
        <f>G48/G50</f>
        <v>0.4645161290322581</v>
      </c>
      <c r="F48" s="20" t="s">
        <v>25</v>
      </c>
      <c r="G48" s="20">
        <f>I68+L68</f>
        <v>72</v>
      </c>
      <c r="H48" s="15"/>
      <c r="I48" s="15"/>
      <c r="J48" s="15"/>
      <c r="K48" s="15"/>
      <c r="L48" s="15"/>
      <c r="M48" s="15"/>
    </row>
    <row r="49" spans="2:13" ht="12.75">
      <c r="B49" t="s">
        <v>58</v>
      </c>
      <c r="D49" s="16"/>
      <c r="E49" s="57">
        <f>G49/G50</f>
        <v>0.03870967741935484</v>
      </c>
      <c r="F49" s="20" t="s">
        <v>26</v>
      </c>
      <c r="G49" s="20">
        <f>J68+M68</f>
        <v>6</v>
      </c>
      <c r="H49" s="15"/>
      <c r="I49" s="15"/>
      <c r="J49" s="15"/>
      <c r="K49" s="15"/>
      <c r="L49" s="15"/>
      <c r="M49" s="15"/>
    </row>
    <row r="50" spans="2:13" ht="12.75">
      <c r="B50" t="s">
        <v>38</v>
      </c>
      <c r="D50" s="15"/>
      <c r="E50" s="57">
        <f>SUM(E47:E49)</f>
        <v>1</v>
      </c>
      <c r="F50" s="20" t="s">
        <v>3</v>
      </c>
      <c r="G50" s="20">
        <f>SUM(G47:G49)</f>
        <v>155</v>
      </c>
      <c r="H50" s="15"/>
      <c r="I50" s="15"/>
      <c r="J50" s="15"/>
      <c r="K50" s="15"/>
      <c r="L50" s="15"/>
      <c r="M50" s="15"/>
    </row>
    <row r="51" ht="12.75">
      <c r="B51" t="s">
        <v>40</v>
      </c>
    </row>
    <row r="52" spans="1:14" ht="25.5">
      <c r="A52" s="91" t="s">
        <v>21</v>
      </c>
      <c r="B52" s="92" t="s">
        <v>4</v>
      </c>
      <c r="C52" s="95" t="s">
        <v>5</v>
      </c>
      <c r="D52" s="96"/>
      <c r="E52" s="97"/>
      <c r="F52" s="65" t="s">
        <v>6</v>
      </c>
      <c r="G52" s="95" t="s">
        <v>7</v>
      </c>
      <c r="H52" s="96"/>
      <c r="I52" s="96"/>
      <c r="J52" s="96"/>
      <c r="K52" s="96"/>
      <c r="L52" s="96"/>
      <c r="M52" s="97"/>
      <c r="N52" s="81" t="s">
        <v>8</v>
      </c>
    </row>
    <row r="53" spans="1:14" ht="12.75">
      <c r="A53" s="91"/>
      <c r="B53" s="93"/>
      <c r="C53" s="66" t="s">
        <v>9</v>
      </c>
      <c r="D53" s="66" t="s">
        <v>10</v>
      </c>
      <c r="E53" s="67" t="s">
        <v>11</v>
      </c>
      <c r="F53" s="84" t="s">
        <v>28</v>
      </c>
      <c r="G53" s="67" t="s">
        <v>3</v>
      </c>
      <c r="H53" s="86" t="s">
        <v>72</v>
      </c>
      <c r="I53" s="87"/>
      <c r="J53" s="88"/>
      <c r="K53" s="86" t="s">
        <v>73</v>
      </c>
      <c r="L53" s="87"/>
      <c r="M53" s="88"/>
      <c r="N53" s="82"/>
    </row>
    <row r="54" spans="1:14" ht="12.75">
      <c r="A54" s="91"/>
      <c r="B54" s="94"/>
      <c r="C54" s="69"/>
      <c r="D54" s="69" t="s">
        <v>14</v>
      </c>
      <c r="E54" s="70" t="s">
        <v>15</v>
      </c>
      <c r="F54" s="85"/>
      <c r="G54" s="70" t="s">
        <v>16</v>
      </c>
      <c r="H54" s="68" t="s">
        <v>17</v>
      </c>
      <c r="I54" s="56" t="s">
        <v>18</v>
      </c>
      <c r="J54" s="56" t="s">
        <v>19</v>
      </c>
      <c r="K54" s="56" t="s">
        <v>17</v>
      </c>
      <c r="L54" s="56" t="s">
        <v>18</v>
      </c>
      <c r="M54" s="56" t="s">
        <v>19</v>
      </c>
      <c r="N54" s="83"/>
    </row>
    <row r="55" spans="1:14" ht="12.75">
      <c r="A55" s="29">
        <v>1</v>
      </c>
      <c r="B55" s="29" t="s">
        <v>59</v>
      </c>
      <c r="C55" s="30">
        <v>3</v>
      </c>
      <c r="D55" s="30">
        <v>3</v>
      </c>
      <c r="E55" s="30"/>
      <c r="F55" s="31">
        <v>9</v>
      </c>
      <c r="G55" s="30">
        <v>30</v>
      </c>
      <c r="H55" s="31">
        <v>15</v>
      </c>
      <c r="I55" s="31">
        <v>15</v>
      </c>
      <c r="J55" s="31">
        <v>0</v>
      </c>
      <c r="K55" s="31">
        <v>0</v>
      </c>
      <c r="L55" s="31">
        <v>0</v>
      </c>
      <c r="M55" s="31">
        <v>0</v>
      </c>
      <c r="N55" s="29"/>
    </row>
    <row r="56" spans="1:14" ht="12.75">
      <c r="A56" s="21">
        <v>2</v>
      </c>
      <c r="B56" s="40" t="s">
        <v>60</v>
      </c>
      <c r="C56" s="39">
        <v>4</v>
      </c>
      <c r="D56" s="39">
        <v>4</v>
      </c>
      <c r="E56" s="39"/>
      <c r="F56" s="22">
        <v>8</v>
      </c>
      <c r="G56" s="39">
        <v>30</v>
      </c>
      <c r="H56" s="22">
        <v>0</v>
      </c>
      <c r="I56" s="22">
        <v>0</v>
      </c>
      <c r="J56" s="22">
        <v>0</v>
      </c>
      <c r="K56" s="22">
        <v>15</v>
      </c>
      <c r="L56" s="22">
        <v>15</v>
      </c>
      <c r="M56" s="22">
        <v>0</v>
      </c>
      <c r="N56" s="21"/>
    </row>
    <row r="57" spans="1:14" ht="12.75">
      <c r="A57" s="26">
        <v>3</v>
      </c>
      <c r="B57" s="3" t="s">
        <v>53</v>
      </c>
      <c r="C57" s="4"/>
      <c r="D57" s="4"/>
      <c r="E57" s="4" t="s">
        <v>71</v>
      </c>
      <c r="F57" s="2">
        <v>20</v>
      </c>
      <c r="G57" s="4">
        <v>30</v>
      </c>
      <c r="H57" s="2">
        <v>0</v>
      </c>
      <c r="I57" s="2">
        <v>15</v>
      </c>
      <c r="J57" s="2">
        <v>0</v>
      </c>
      <c r="K57" s="2">
        <v>0</v>
      </c>
      <c r="L57" s="2">
        <v>15</v>
      </c>
      <c r="M57" s="2">
        <v>0</v>
      </c>
      <c r="N57" s="3" t="s">
        <v>78</v>
      </c>
    </row>
    <row r="58" spans="1:14" ht="12.75">
      <c r="A58" s="73">
        <v>4</v>
      </c>
      <c r="B58" s="6" t="s">
        <v>63</v>
      </c>
      <c r="C58" s="7"/>
      <c r="D58" s="8">
        <v>3</v>
      </c>
      <c r="E58" s="7"/>
      <c r="F58" s="2">
        <v>4</v>
      </c>
      <c r="G58" s="2">
        <v>8</v>
      </c>
      <c r="H58" s="2">
        <v>2</v>
      </c>
      <c r="I58" s="2">
        <v>0</v>
      </c>
      <c r="J58" s="2">
        <v>6</v>
      </c>
      <c r="K58" s="2">
        <v>0</v>
      </c>
      <c r="L58" s="2">
        <v>0</v>
      </c>
      <c r="M58" s="2">
        <v>0</v>
      </c>
      <c r="N58" s="26"/>
    </row>
    <row r="59" spans="1:14" ht="12.75">
      <c r="A59" s="73">
        <v>5</v>
      </c>
      <c r="B59" s="6" t="s">
        <v>61</v>
      </c>
      <c r="C59" s="7"/>
      <c r="D59" s="8">
        <v>3</v>
      </c>
      <c r="E59" s="7"/>
      <c r="F59" s="2">
        <v>2</v>
      </c>
      <c r="G59" s="2">
        <v>6</v>
      </c>
      <c r="H59" s="2">
        <v>0</v>
      </c>
      <c r="I59" s="2">
        <v>6</v>
      </c>
      <c r="J59" s="2">
        <v>0</v>
      </c>
      <c r="K59" s="2">
        <v>0</v>
      </c>
      <c r="L59" s="2">
        <v>0</v>
      </c>
      <c r="M59" s="2">
        <v>0</v>
      </c>
      <c r="N59" s="26"/>
    </row>
    <row r="60" spans="1:14" ht="12.75">
      <c r="A60" s="73" t="s">
        <v>87</v>
      </c>
      <c r="B60" s="3" t="s">
        <v>62</v>
      </c>
      <c r="C60" s="17">
        <v>4</v>
      </c>
      <c r="D60" s="4">
        <v>4</v>
      </c>
      <c r="E60" s="2"/>
      <c r="F60" s="2">
        <v>5</v>
      </c>
      <c r="G60" s="2">
        <v>12</v>
      </c>
      <c r="H60" s="2">
        <v>0</v>
      </c>
      <c r="I60" s="2">
        <v>0</v>
      </c>
      <c r="J60" s="2">
        <v>0</v>
      </c>
      <c r="K60" s="2">
        <v>6</v>
      </c>
      <c r="L60" s="2">
        <v>6</v>
      </c>
      <c r="M60" s="2">
        <v>0</v>
      </c>
      <c r="N60" s="3" t="s">
        <v>91</v>
      </c>
    </row>
    <row r="61" spans="1:14" ht="12.75">
      <c r="A61" s="73" t="s">
        <v>88</v>
      </c>
      <c r="B61" s="6" t="s">
        <v>64</v>
      </c>
      <c r="C61" s="17">
        <v>4</v>
      </c>
      <c r="D61" s="8">
        <v>4</v>
      </c>
      <c r="E61" s="7"/>
      <c r="F61" s="7"/>
      <c r="G61" s="7">
        <v>12</v>
      </c>
      <c r="H61" s="5">
        <v>0</v>
      </c>
      <c r="I61" s="5">
        <v>0</v>
      </c>
      <c r="J61" s="5">
        <v>0</v>
      </c>
      <c r="K61" s="5">
        <v>6</v>
      </c>
      <c r="L61" s="5">
        <v>6</v>
      </c>
      <c r="M61" s="5">
        <v>0</v>
      </c>
      <c r="N61" s="3" t="s">
        <v>91</v>
      </c>
    </row>
    <row r="62" spans="1:14" ht="12.75">
      <c r="A62" s="26"/>
      <c r="B62" s="3"/>
      <c r="C62" s="17"/>
      <c r="D62" s="4"/>
      <c r="E62" s="2"/>
      <c r="F62" s="2"/>
      <c r="G62" s="2"/>
      <c r="H62" s="2"/>
      <c r="I62" s="2"/>
      <c r="J62" s="2"/>
      <c r="K62" s="2"/>
      <c r="L62" s="2"/>
      <c r="M62" s="2"/>
      <c r="N62" s="26"/>
    </row>
    <row r="63" spans="1:14" ht="12.75">
      <c r="A63" s="3"/>
      <c r="B63" s="42" t="s">
        <v>34</v>
      </c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ht="12.75">
      <c r="A64" s="3">
        <v>7</v>
      </c>
      <c r="B64" s="3" t="s">
        <v>107</v>
      </c>
      <c r="C64" s="17">
        <v>3</v>
      </c>
      <c r="D64" s="2"/>
      <c r="E64" s="2"/>
      <c r="F64" s="2">
        <v>5</v>
      </c>
      <c r="G64" s="2">
        <v>16</v>
      </c>
      <c r="H64" s="2">
        <v>16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76">
        <v>8</v>
      </c>
      <c r="B65" s="76" t="s">
        <v>108</v>
      </c>
      <c r="C65" s="77">
        <v>3</v>
      </c>
      <c r="D65" s="78">
        <v>3</v>
      </c>
      <c r="E65" s="78"/>
      <c r="F65" s="78">
        <v>3</v>
      </c>
      <c r="G65" s="78">
        <v>7</v>
      </c>
      <c r="H65" s="78">
        <v>7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3"/>
    </row>
    <row r="66" spans="1:14" ht="12.75">
      <c r="A66" s="3">
        <v>9</v>
      </c>
      <c r="B66" s="3" t="s">
        <v>109</v>
      </c>
      <c r="C66" s="38"/>
      <c r="D66" s="4">
        <v>4</v>
      </c>
      <c r="E66" s="4"/>
      <c r="F66" s="2">
        <v>2</v>
      </c>
      <c r="G66" s="4">
        <v>8</v>
      </c>
      <c r="H66" s="2">
        <v>0</v>
      </c>
      <c r="I66" s="2">
        <v>0</v>
      </c>
      <c r="J66" s="2">
        <v>0</v>
      </c>
      <c r="K66" s="2">
        <v>8</v>
      </c>
      <c r="L66" s="2">
        <v>0</v>
      </c>
      <c r="M66" s="2">
        <v>0</v>
      </c>
      <c r="N66" s="3"/>
    </row>
    <row r="67" spans="1:14" ht="12.75">
      <c r="A67" s="3">
        <v>10</v>
      </c>
      <c r="B67" s="3" t="s">
        <v>98</v>
      </c>
      <c r="C67" s="38"/>
      <c r="D67" s="4">
        <v>4</v>
      </c>
      <c r="E67" s="4"/>
      <c r="F67" s="2">
        <v>2</v>
      </c>
      <c r="G67" s="4">
        <v>8</v>
      </c>
      <c r="H67" s="2">
        <v>0</v>
      </c>
      <c r="I67" s="2">
        <v>0</v>
      </c>
      <c r="J67" s="2">
        <v>0</v>
      </c>
      <c r="K67" s="2">
        <v>8</v>
      </c>
      <c r="L67" s="2">
        <v>0</v>
      </c>
      <c r="M67" s="2">
        <v>0</v>
      </c>
      <c r="N67" s="3"/>
    </row>
    <row r="68" spans="1:14" ht="12.75">
      <c r="A68" s="11"/>
      <c r="B68" s="11" t="s">
        <v>20</v>
      </c>
      <c r="C68" s="12">
        <v>5</v>
      </c>
      <c r="D68" s="11"/>
      <c r="E68" s="11"/>
      <c r="F68" s="12">
        <f>SUM(F55:F67)</f>
        <v>60</v>
      </c>
      <c r="G68" s="12">
        <f>SUM(G55:G60)+SUM(G64:G67)</f>
        <v>155</v>
      </c>
      <c r="H68" s="12">
        <f aca="true" t="shared" si="4" ref="H68:M68">SUM(H55:H60)+SUM(H64:H67)</f>
        <v>40</v>
      </c>
      <c r="I68" s="12">
        <f t="shared" si="4"/>
        <v>36</v>
      </c>
      <c r="J68" s="12">
        <f t="shared" si="4"/>
        <v>6</v>
      </c>
      <c r="K68" s="12">
        <f t="shared" si="4"/>
        <v>37</v>
      </c>
      <c r="L68" s="12">
        <f t="shared" si="4"/>
        <v>36</v>
      </c>
      <c r="M68" s="12">
        <f t="shared" si="4"/>
        <v>0</v>
      </c>
      <c r="N68" s="11"/>
    </row>
    <row r="69" spans="1:14" ht="12.75">
      <c r="A69" s="15"/>
      <c r="B69" s="15" t="s">
        <v>30</v>
      </c>
      <c r="C69" s="15"/>
      <c r="D69" s="15"/>
      <c r="E69" s="15"/>
      <c r="F69" s="15"/>
      <c r="G69" s="15"/>
      <c r="H69" s="89">
        <f>SUM(H68:J68)</f>
        <v>82</v>
      </c>
      <c r="I69" s="89"/>
      <c r="J69" s="89"/>
      <c r="K69" s="89">
        <f>SUM(K68:M68)</f>
        <v>73</v>
      </c>
      <c r="L69" s="89"/>
      <c r="M69" s="89"/>
      <c r="N69" s="14"/>
    </row>
    <row r="70" spans="1:14" ht="12.75">
      <c r="A70" s="15"/>
      <c r="C70" s="15"/>
      <c r="D70" s="15"/>
      <c r="E70" s="15"/>
      <c r="F70" s="15"/>
      <c r="G70" s="15"/>
      <c r="H70" s="43"/>
      <c r="I70" s="43"/>
      <c r="J70" s="43"/>
      <c r="K70" s="43"/>
      <c r="L70" s="43"/>
      <c r="M70" s="43"/>
      <c r="N70" s="14"/>
    </row>
    <row r="71" spans="1:14" ht="12.75">
      <c r="A71" s="15"/>
      <c r="B71" s="61" t="s">
        <v>28</v>
      </c>
      <c r="C71" s="19"/>
      <c r="D71" s="19"/>
      <c r="E71" s="19"/>
      <c r="F71" s="61">
        <f>SUM(F55:F67)</f>
        <v>60</v>
      </c>
      <c r="G71" s="62" t="s">
        <v>74</v>
      </c>
      <c r="H71" s="62" t="s">
        <v>75</v>
      </c>
      <c r="I71" s="43"/>
      <c r="J71" s="43"/>
      <c r="K71" s="43"/>
      <c r="L71" s="43"/>
      <c r="M71" s="43"/>
      <c r="N71" s="14"/>
    </row>
    <row r="72" spans="1:14" ht="12.75">
      <c r="A72" s="15"/>
      <c r="B72" s="63" t="s">
        <v>80</v>
      </c>
      <c r="C72" s="19"/>
      <c r="D72" s="19"/>
      <c r="E72" s="19"/>
      <c r="F72" s="64">
        <f>SUM(F55:F61)</f>
        <v>48</v>
      </c>
      <c r="G72" s="62">
        <f>+F55+SUM(F57:F59)-12</f>
        <v>23</v>
      </c>
      <c r="H72" s="62">
        <f>F72-G72</f>
        <v>25</v>
      </c>
      <c r="I72" s="43"/>
      <c r="J72" s="43"/>
      <c r="K72" s="43"/>
      <c r="L72" s="43"/>
      <c r="M72" s="43"/>
      <c r="N72" s="14"/>
    </row>
    <row r="73" spans="1:14" ht="12.75">
      <c r="A73" s="15"/>
      <c r="B73" s="63" t="s">
        <v>81</v>
      </c>
      <c r="C73" s="19"/>
      <c r="D73" s="19"/>
      <c r="E73" s="19"/>
      <c r="F73" s="64">
        <f>SUM(F64:F67)</f>
        <v>12</v>
      </c>
      <c r="G73" s="62">
        <f>+F64+F65</f>
        <v>8</v>
      </c>
      <c r="H73" s="62">
        <f>F73-G73</f>
        <v>4</v>
      </c>
      <c r="I73" s="43"/>
      <c r="J73" s="43"/>
      <c r="K73" s="43"/>
      <c r="L73" s="43"/>
      <c r="M73" s="43"/>
      <c r="N73" s="14"/>
    </row>
    <row r="74" spans="1:14" ht="12.75">
      <c r="A74" s="15"/>
      <c r="B74" s="15"/>
      <c r="C74" s="15"/>
      <c r="D74" s="15"/>
      <c r="E74" s="15"/>
      <c r="F74" s="15"/>
      <c r="G74" s="43">
        <f>SUM(G72:G73)</f>
        <v>31</v>
      </c>
      <c r="H74" s="43">
        <f>SUM(H72:H73)</f>
        <v>29</v>
      </c>
      <c r="I74" s="43"/>
      <c r="J74" s="43"/>
      <c r="K74" s="43"/>
      <c r="L74" s="43"/>
      <c r="M74" s="43"/>
      <c r="N74" s="14"/>
    </row>
    <row r="75" spans="1:14" ht="12.75">
      <c r="A75" s="15"/>
      <c r="B75" s="79" t="s">
        <v>39</v>
      </c>
      <c r="C75" s="80"/>
      <c r="D75" s="80"/>
      <c r="E75" s="80"/>
      <c r="N75" s="14"/>
    </row>
    <row r="76" spans="1:14" ht="12.75">
      <c r="A76" s="15"/>
      <c r="B76" s="36" t="s">
        <v>31</v>
      </c>
      <c r="C76" s="36"/>
      <c r="D76" s="36"/>
      <c r="E76" s="36"/>
      <c r="F76" s="36">
        <f>SUM(F55:F55)</f>
        <v>9</v>
      </c>
      <c r="G76" s="36">
        <f>SUM(G55:G55)</f>
        <v>30</v>
      </c>
      <c r="H76" s="36">
        <f aca="true" t="shared" si="5" ref="H76:M76">SUM(H55:H55)</f>
        <v>15</v>
      </c>
      <c r="I76" s="36">
        <f t="shared" si="5"/>
        <v>15</v>
      </c>
      <c r="J76" s="36">
        <f t="shared" si="5"/>
        <v>0</v>
      </c>
      <c r="K76" s="36">
        <f t="shared" si="5"/>
        <v>0</v>
      </c>
      <c r="L76" s="36">
        <f t="shared" si="5"/>
        <v>0</v>
      </c>
      <c r="M76" s="36">
        <f t="shared" si="5"/>
        <v>0</v>
      </c>
      <c r="N76" s="14"/>
    </row>
    <row r="77" spans="1:14" ht="12.75">
      <c r="A77" s="15"/>
      <c r="B77" s="24" t="s">
        <v>32</v>
      </c>
      <c r="C77" s="24"/>
      <c r="D77" s="24"/>
      <c r="E77" s="24"/>
      <c r="F77" s="24">
        <f>SUM(F56:F56)</f>
        <v>8</v>
      </c>
      <c r="G77" s="24">
        <f>SUM(G56:G56)</f>
        <v>30</v>
      </c>
      <c r="H77" s="24">
        <f aca="true" t="shared" si="6" ref="H77:M77">SUM(H56:H56)</f>
        <v>0</v>
      </c>
      <c r="I77" s="24">
        <f t="shared" si="6"/>
        <v>0</v>
      </c>
      <c r="J77" s="24">
        <f t="shared" si="6"/>
        <v>0</v>
      </c>
      <c r="K77" s="24">
        <f t="shared" si="6"/>
        <v>15</v>
      </c>
      <c r="L77" s="24">
        <f t="shared" si="6"/>
        <v>15</v>
      </c>
      <c r="M77" s="24">
        <f t="shared" si="6"/>
        <v>0</v>
      </c>
      <c r="N77" s="14"/>
    </row>
    <row r="78" spans="2:13" ht="12.75">
      <c r="B78" s="41" t="s">
        <v>33</v>
      </c>
      <c r="F78">
        <f>SUM(F76:F77)</f>
        <v>17</v>
      </c>
      <c r="G78">
        <f aca="true" t="shared" si="7" ref="G78:M78">SUM(G75:G77)</f>
        <v>60</v>
      </c>
      <c r="H78">
        <f t="shared" si="7"/>
        <v>15</v>
      </c>
      <c r="I78">
        <f t="shared" si="7"/>
        <v>15</v>
      </c>
      <c r="J78">
        <f t="shared" si="7"/>
        <v>0</v>
      </c>
      <c r="K78">
        <f t="shared" si="7"/>
        <v>15</v>
      </c>
      <c r="L78">
        <f t="shared" si="7"/>
        <v>15</v>
      </c>
      <c r="M78">
        <f t="shared" si="7"/>
        <v>0</v>
      </c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60"/>
    </row>
    <row r="89" spans="2:5" ht="12.75">
      <c r="B89" t="s">
        <v>39</v>
      </c>
      <c r="D89" t="s">
        <v>65</v>
      </c>
      <c r="E89" t="s">
        <v>66</v>
      </c>
    </row>
    <row r="90" spans="2:13" s="36" customFormat="1" ht="12.75">
      <c r="B90" s="36" t="s">
        <v>31</v>
      </c>
      <c r="D90" s="36">
        <v>180</v>
      </c>
      <c r="E90" s="36">
        <v>24</v>
      </c>
      <c r="F90" s="36">
        <f aca="true" t="shared" si="8" ref="F90:M91">+F38+F76</f>
        <v>43</v>
      </c>
      <c r="G90" s="36">
        <f t="shared" si="8"/>
        <v>180</v>
      </c>
      <c r="H90" s="36">
        <f t="shared" si="8"/>
        <v>46</v>
      </c>
      <c r="I90" s="36">
        <f t="shared" si="8"/>
        <v>46</v>
      </c>
      <c r="J90" s="36">
        <f t="shared" si="8"/>
        <v>16</v>
      </c>
      <c r="K90" s="36">
        <f t="shared" si="8"/>
        <v>64</v>
      </c>
      <c r="L90" s="36">
        <f t="shared" si="8"/>
        <v>2</v>
      </c>
      <c r="M90" s="36">
        <f t="shared" si="8"/>
        <v>6</v>
      </c>
    </row>
    <row r="91" spans="2:13" s="24" customFormat="1" ht="12.75">
      <c r="B91" s="24" t="s">
        <v>32</v>
      </c>
      <c r="D91" s="24">
        <v>120</v>
      </c>
      <c r="E91" s="24">
        <v>17</v>
      </c>
      <c r="F91" s="71">
        <f t="shared" si="8"/>
        <v>23</v>
      </c>
      <c r="G91" s="24">
        <f t="shared" si="8"/>
        <v>120</v>
      </c>
      <c r="H91" s="24">
        <f t="shared" si="8"/>
        <v>30</v>
      </c>
      <c r="I91" s="24">
        <f t="shared" si="8"/>
        <v>0</v>
      </c>
      <c r="J91" s="24">
        <f t="shared" si="8"/>
        <v>0</v>
      </c>
      <c r="K91" s="24">
        <f t="shared" si="8"/>
        <v>45</v>
      </c>
      <c r="L91" s="24">
        <f t="shared" si="8"/>
        <v>45</v>
      </c>
      <c r="M91" s="24">
        <f t="shared" si="8"/>
        <v>0</v>
      </c>
    </row>
    <row r="92" spans="2:13" ht="12.75">
      <c r="B92" s="54" t="s">
        <v>33</v>
      </c>
      <c r="D92" s="54">
        <f>SUM(D90:D91)</f>
        <v>300</v>
      </c>
      <c r="E92" s="54">
        <f>SUM(E90:E91)</f>
        <v>41</v>
      </c>
      <c r="F92" s="54">
        <f>SUM(F90:F91)</f>
        <v>66</v>
      </c>
      <c r="G92" s="54">
        <f aca="true" t="shared" si="9" ref="G92:M92">SUM(G90:G91)</f>
        <v>300</v>
      </c>
      <c r="H92" s="54">
        <f t="shared" si="9"/>
        <v>76</v>
      </c>
      <c r="I92" s="54">
        <f t="shared" si="9"/>
        <v>46</v>
      </c>
      <c r="J92" s="54">
        <f t="shared" si="9"/>
        <v>16</v>
      </c>
      <c r="K92" s="54">
        <f t="shared" si="9"/>
        <v>109</v>
      </c>
      <c r="L92" s="54">
        <f t="shared" si="9"/>
        <v>47</v>
      </c>
      <c r="M92" s="54">
        <f t="shared" si="9"/>
        <v>6</v>
      </c>
    </row>
    <row r="93" spans="6:13" ht="12.75">
      <c r="F93" s="15"/>
      <c r="G93" s="15"/>
      <c r="H93" s="15"/>
      <c r="I93" s="15"/>
      <c r="J93" s="15"/>
      <c r="K93" s="15"/>
      <c r="L93" s="15"/>
      <c r="M93" s="15"/>
    </row>
    <row r="95" spans="2:8" ht="12.75">
      <c r="B95" s="43" t="s">
        <v>42</v>
      </c>
      <c r="C95" s="15"/>
      <c r="D95" s="15"/>
      <c r="E95" s="15"/>
      <c r="F95" s="15"/>
      <c r="G95" s="15"/>
      <c r="H95" s="15"/>
    </row>
    <row r="96" spans="2:8" ht="12.75">
      <c r="B96" s="15"/>
      <c r="C96" s="43" t="s">
        <v>33</v>
      </c>
      <c r="D96" s="43" t="s">
        <v>27</v>
      </c>
      <c r="E96" s="43" t="s">
        <v>80</v>
      </c>
      <c r="F96" s="43" t="s">
        <v>27</v>
      </c>
      <c r="G96" s="43" t="s">
        <v>81</v>
      </c>
      <c r="H96" s="43" t="s">
        <v>27</v>
      </c>
    </row>
    <row r="97" spans="2:8" ht="12.75">
      <c r="B97" s="43" t="s">
        <v>35</v>
      </c>
      <c r="C97" s="15">
        <f>+E97+G97</f>
        <v>267</v>
      </c>
      <c r="D97" s="58">
        <f>+C97/C$100</f>
        <v>0.55625</v>
      </c>
      <c r="E97" s="59">
        <f>SUM(H12:H25)+SUM(K12:K25)+SUM(H55:H61)+SUM(K55:K61)-H23-H25-K23-K25-H61-K61</f>
        <v>205</v>
      </c>
      <c r="F97" s="58">
        <f>+E97/E$100</f>
        <v>0.5125</v>
      </c>
      <c r="G97" s="59">
        <f>SUM(H28:H30)+SUM(K28:K30)+SUM(H64:H67)+SUM(K64:K67)</f>
        <v>62</v>
      </c>
      <c r="H97" s="58">
        <f>+G97/G$100</f>
        <v>0.775</v>
      </c>
    </row>
    <row r="98" spans="2:8" ht="12.75">
      <c r="B98" s="43" t="s">
        <v>36</v>
      </c>
      <c r="C98" s="15">
        <f>+E98+G98</f>
        <v>175</v>
      </c>
      <c r="D98" s="58">
        <f>+C98/C$100</f>
        <v>0.3645833333333333</v>
      </c>
      <c r="E98" s="59">
        <f>SUM(I12:I25)+SUM(L12:L25)+SUM(I55:I61)+SUM(L55:L61)-I23-I25-L23-L25-I61-L61</f>
        <v>161</v>
      </c>
      <c r="F98" s="58">
        <f>+E98/E$100</f>
        <v>0.4025</v>
      </c>
      <c r="G98" s="59">
        <f>SUM(I28:I30)+SUM(L28:L30)+SUM(I64:I67)+SUM(L64:L67)</f>
        <v>14</v>
      </c>
      <c r="H98" s="58">
        <f>+G98/G$100</f>
        <v>0.175</v>
      </c>
    </row>
    <row r="99" spans="2:8" ht="12.75">
      <c r="B99" s="43" t="s">
        <v>37</v>
      </c>
      <c r="C99" s="15">
        <f>+E99+G99</f>
        <v>38</v>
      </c>
      <c r="D99" s="58">
        <f>+C99/C$100</f>
        <v>0.07916666666666666</v>
      </c>
      <c r="E99" s="59">
        <f>SUM(J12:J25)+SUM(M12:M25)+SUM(J55:J61)+SUM(M55:M61)-J23-J25-M23-M25-J61-M61</f>
        <v>34</v>
      </c>
      <c r="F99" s="58">
        <f>+E99/E$100</f>
        <v>0.085</v>
      </c>
      <c r="G99" s="59">
        <f>SUM(J28:J30)+SUM(M28:M30)+SUM(J64:J67)+SUM(M64:M67)</f>
        <v>4</v>
      </c>
      <c r="H99" s="58">
        <f>+G99/G$100</f>
        <v>0.05</v>
      </c>
    </row>
    <row r="100" spans="2:8" ht="12.75">
      <c r="B100" s="43" t="s">
        <v>33</v>
      </c>
      <c r="C100" s="15">
        <f>+E100+G100</f>
        <v>480</v>
      </c>
      <c r="D100" s="58">
        <f>+C100/C$100</f>
        <v>1</v>
      </c>
      <c r="E100" s="15">
        <f>SUM(E97:E99)</f>
        <v>400</v>
      </c>
      <c r="F100" s="58">
        <f>+E100/E$100</f>
        <v>1</v>
      </c>
      <c r="G100" s="15">
        <f>SUM(G97:G99)</f>
        <v>80</v>
      </c>
      <c r="H100" s="58">
        <f>+G100/G$100</f>
        <v>1</v>
      </c>
    </row>
    <row r="104" spans="3:4" ht="12.75">
      <c r="C104" s="74" t="s">
        <v>92</v>
      </c>
      <c r="D104" s="74" t="s">
        <v>27</v>
      </c>
    </row>
    <row r="105" spans="2:4" ht="12.75">
      <c r="B105" s="15" t="s">
        <v>93</v>
      </c>
      <c r="C105" s="59">
        <f>+G21+G22+G24+G57+G60+G100</f>
        <v>166</v>
      </c>
      <c r="D105" s="75">
        <f>(C105/C100)*100</f>
        <v>34.583333333333336</v>
      </c>
    </row>
  </sheetData>
  <sheetProtection/>
  <mergeCells count="23">
    <mergeCell ref="A9:A11"/>
    <mergeCell ref="B9:B11"/>
    <mergeCell ref="C9:E9"/>
    <mergeCell ref="G9:M9"/>
    <mergeCell ref="N9:N11"/>
    <mergeCell ref="F10:F11"/>
    <mergeCell ref="H10:J10"/>
    <mergeCell ref="K10:M10"/>
    <mergeCell ref="A52:A54"/>
    <mergeCell ref="B52:B54"/>
    <mergeCell ref="C52:E52"/>
    <mergeCell ref="G52:M52"/>
    <mergeCell ref="H32:J32"/>
    <mergeCell ref="K32:M32"/>
    <mergeCell ref="B36:E36"/>
    <mergeCell ref="B37:E37"/>
    <mergeCell ref="B75:E75"/>
    <mergeCell ref="N52:N54"/>
    <mergeCell ref="F53:F54"/>
    <mergeCell ref="H53:J53"/>
    <mergeCell ref="K53:M53"/>
    <mergeCell ref="H69:J69"/>
    <mergeCell ref="K69:M6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2" customFormat="1" ht="15.75">
      <c r="A1" s="72" t="s">
        <v>110</v>
      </c>
    </row>
    <row r="2" spans="2:16" ht="12.75">
      <c r="B2" s="15"/>
      <c r="E2" s="20"/>
      <c r="F2" s="20"/>
      <c r="G2" s="20"/>
      <c r="O2" s="15"/>
      <c r="P2" s="15"/>
    </row>
    <row r="3" spans="2:16" ht="12.75">
      <c r="B3" s="15" t="s">
        <v>94</v>
      </c>
      <c r="E3" s="20" t="s">
        <v>23</v>
      </c>
      <c r="F3" s="20" t="s">
        <v>0</v>
      </c>
      <c r="G3" s="20"/>
      <c r="O3" s="15"/>
      <c r="P3" s="15"/>
    </row>
    <row r="4" spans="2:16" ht="12.75">
      <c r="B4" t="s">
        <v>1</v>
      </c>
      <c r="E4" s="57">
        <f>G4/G7</f>
        <v>0.5555555555555556</v>
      </c>
      <c r="F4" s="20" t="s">
        <v>24</v>
      </c>
      <c r="G4" s="20">
        <f>H30+K30</f>
        <v>175</v>
      </c>
      <c r="O4" s="16"/>
      <c r="P4" s="15"/>
    </row>
    <row r="5" spans="2:16" ht="12.75">
      <c r="B5" t="s">
        <v>44</v>
      </c>
      <c r="E5" s="57">
        <f>G5/G7</f>
        <v>0.3396825396825397</v>
      </c>
      <c r="F5" s="20" t="s">
        <v>25</v>
      </c>
      <c r="G5" s="20">
        <f>I30+L30</f>
        <v>107</v>
      </c>
      <c r="O5" s="16"/>
      <c r="P5" s="15"/>
    </row>
    <row r="6" spans="2:16" ht="12.75">
      <c r="B6" t="s">
        <v>57</v>
      </c>
      <c r="E6" s="57">
        <f>G6/G7</f>
        <v>0.10476190476190476</v>
      </c>
      <c r="F6" s="20" t="s">
        <v>26</v>
      </c>
      <c r="G6" s="20">
        <f>J30+M30</f>
        <v>33</v>
      </c>
      <c r="O6" s="16"/>
      <c r="P6" s="15"/>
    </row>
    <row r="7" spans="2:16" ht="12.75">
      <c r="B7" t="s">
        <v>38</v>
      </c>
      <c r="E7" s="57">
        <f>SUM(E4:E6)</f>
        <v>1</v>
      </c>
      <c r="F7" s="20" t="s">
        <v>3</v>
      </c>
      <c r="G7" s="20">
        <f>SUM(G4:G6)</f>
        <v>315</v>
      </c>
      <c r="O7" s="15"/>
      <c r="P7" s="15"/>
    </row>
    <row r="8" ht="12.75">
      <c r="B8" t="s">
        <v>41</v>
      </c>
    </row>
    <row r="9" spans="1:14" ht="12.75" customHeight="1">
      <c r="A9" s="91" t="s">
        <v>21</v>
      </c>
      <c r="B9" s="91" t="s">
        <v>4</v>
      </c>
      <c r="C9" s="92" t="s">
        <v>5</v>
      </c>
      <c r="D9" s="92"/>
      <c r="E9" s="92"/>
      <c r="F9" s="65" t="s">
        <v>29</v>
      </c>
      <c r="G9" s="92" t="s">
        <v>7</v>
      </c>
      <c r="H9" s="91"/>
      <c r="I9" s="91"/>
      <c r="J9" s="91"/>
      <c r="K9" s="91"/>
      <c r="L9" s="91"/>
      <c r="M9" s="91"/>
      <c r="N9" s="81" t="s">
        <v>8</v>
      </c>
    </row>
    <row r="10" spans="1:14" s="1" customFormat="1" ht="12.75">
      <c r="A10" s="91"/>
      <c r="B10" s="95"/>
      <c r="C10" s="66" t="s">
        <v>9</v>
      </c>
      <c r="D10" s="66" t="s">
        <v>10</v>
      </c>
      <c r="E10" s="67" t="s">
        <v>11</v>
      </c>
      <c r="F10" s="88" t="s">
        <v>28</v>
      </c>
      <c r="G10" s="67" t="s">
        <v>3</v>
      </c>
      <c r="H10" s="86" t="s">
        <v>12</v>
      </c>
      <c r="I10" s="87"/>
      <c r="J10" s="88"/>
      <c r="K10" s="86" t="s">
        <v>13</v>
      </c>
      <c r="L10" s="87"/>
      <c r="M10" s="88"/>
      <c r="N10" s="82"/>
    </row>
    <row r="11" spans="1:14" s="1" customFormat="1" ht="12.75">
      <c r="A11" s="91"/>
      <c r="B11" s="95"/>
      <c r="C11" s="69"/>
      <c r="D11" s="69" t="s">
        <v>14</v>
      </c>
      <c r="E11" s="70" t="s">
        <v>15</v>
      </c>
      <c r="F11" s="88"/>
      <c r="G11" s="70" t="s">
        <v>16</v>
      </c>
      <c r="H11" s="68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83"/>
    </row>
    <row r="12" spans="1:14" s="32" customFormat="1" ht="12.75">
      <c r="A12" s="50">
        <v>1</v>
      </c>
      <c r="B12" s="48" t="s">
        <v>45</v>
      </c>
      <c r="C12" s="49">
        <v>1</v>
      </c>
      <c r="D12" s="49">
        <v>1</v>
      </c>
      <c r="E12" s="33"/>
      <c r="F12" s="46">
        <v>7</v>
      </c>
      <c r="G12" s="30">
        <v>30</v>
      </c>
      <c r="H12" s="46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47"/>
    </row>
    <row r="13" spans="1:14" s="32" customFormat="1" ht="12.75">
      <c r="A13" s="50">
        <v>2</v>
      </c>
      <c r="B13" s="48" t="s">
        <v>69</v>
      </c>
      <c r="C13" s="49"/>
      <c r="D13" s="49">
        <v>2</v>
      </c>
      <c r="E13" s="33"/>
      <c r="F13" s="46">
        <v>6</v>
      </c>
      <c r="G13" s="30">
        <v>30</v>
      </c>
      <c r="H13" s="46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47"/>
    </row>
    <row r="14" spans="1:14" s="32" customFormat="1" ht="12.75">
      <c r="A14" s="50">
        <v>3</v>
      </c>
      <c r="B14" s="48" t="s">
        <v>46</v>
      </c>
      <c r="C14" s="49"/>
      <c r="D14" s="49">
        <v>1</v>
      </c>
      <c r="E14" s="33"/>
      <c r="F14" s="46">
        <v>4</v>
      </c>
      <c r="G14" s="30">
        <v>18</v>
      </c>
      <c r="H14" s="46">
        <v>6</v>
      </c>
      <c r="I14" s="31">
        <v>6</v>
      </c>
      <c r="J14" s="31">
        <v>6</v>
      </c>
      <c r="K14" s="31">
        <v>0</v>
      </c>
      <c r="L14" s="31">
        <v>0</v>
      </c>
      <c r="M14" s="31">
        <v>0</v>
      </c>
      <c r="N14" s="47"/>
    </row>
    <row r="15" spans="1:14" s="32" customFormat="1" ht="12.75">
      <c r="A15" s="51">
        <v>4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12</v>
      </c>
      <c r="H15" s="31">
        <v>0</v>
      </c>
      <c r="I15" s="31">
        <v>0</v>
      </c>
      <c r="J15" s="31">
        <v>0</v>
      </c>
      <c r="K15" s="31">
        <v>4</v>
      </c>
      <c r="L15" s="31">
        <v>2</v>
      </c>
      <c r="M15" s="31">
        <v>6</v>
      </c>
      <c r="N15" s="29"/>
    </row>
    <row r="16" spans="1:14" s="23" customFormat="1" ht="12.75">
      <c r="A16" s="51">
        <v>5</v>
      </c>
      <c r="B16" s="29" t="s">
        <v>47</v>
      </c>
      <c r="C16" s="30"/>
      <c r="D16" s="30">
        <v>2</v>
      </c>
      <c r="E16" s="30"/>
      <c r="F16" s="31">
        <v>7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s="23" customFormat="1" ht="12.75">
      <c r="A17" s="51">
        <v>6</v>
      </c>
      <c r="B17" s="29" t="s">
        <v>49</v>
      </c>
      <c r="C17" s="31">
        <v>1</v>
      </c>
      <c r="D17" s="30">
        <v>1</v>
      </c>
      <c r="E17" s="31"/>
      <c r="F17" s="31">
        <v>7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5" customFormat="1" ht="12.75">
      <c r="A18" s="52">
        <v>7</v>
      </c>
      <c r="B18" s="21" t="s">
        <v>51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5" customFormat="1" ht="12.75">
      <c r="A19" s="21">
        <v>8</v>
      </c>
      <c r="B19" s="21" t="s">
        <v>82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35" customFormat="1" ht="12.75">
      <c r="A20" s="21">
        <v>9</v>
      </c>
      <c r="B20" s="21" t="s">
        <v>50</v>
      </c>
      <c r="C20" s="22">
        <v>1</v>
      </c>
      <c r="D20" s="22"/>
      <c r="E20" s="22"/>
      <c r="F20" s="22">
        <v>5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35" customFormat="1" ht="12.75">
      <c r="A21" s="26">
        <v>10</v>
      </c>
      <c r="B21" s="3" t="s">
        <v>53</v>
      </c>
      <c r="C21" s="17"/>
      <c r="D21" s="38"/>
      <c r="E21" s="2" t="s">
        <v>70</v>
      </c>
      <c r="F21" s="17">
        <v>0</v>
      </c>
      <c r="G21" s="17">
        <v>20</v>
      </c>
      <c r="H21" s="17">
        <v>0</v>
      </c>
      <c r="I21" s="17">
        <v>10</v>
      </c>
      <c r="J21" s="17">
        <v>0</v>
      </c>
      <c r="K21" s="17">
        <v>0</v>
      </c>
      <c r="L21" s="17">
        <v>10</v>
      </c>
      <c r="M21" s="17">
        <v>0</v>
      </c>
      <c r="N21" s="34"/>
    </row>
    <row r="22" spans="1:14" s="37" customFormat="1" ht="12.75">
      <c r="A22" s="3" t="s">
        <v>83</v>
      </c>
      <c r="B22" s="3" t="s">
        <v>52</v>
      </c>
      <c r="C22" s="17"/>
      <c r="D22" s="4">
        <v>1</v>
      </c>
      <c r="E22" s="17"/>
      <c r="F22" s="17">
        <v>2</v>
      </c>
      <c r="G22" s="17">
        <v>12</v>
      </c>
      <c r="H22" s="17">
        <v>6</v>
      </c>
      <c r="I22" s="17">
        <v>0</v>
      </c>
      <c r="J22" s="17">
        <v>6</v>
      </c>
      <c r="K22" s="17">
        <v>0</v>
      </c>
      <c r="L22" s="17">
        <v>0</v>
      </c>
      <c r="M22" s="17">
        <v>0</v>
      </c>
      <c r="N22" s="26" t="s">
        <v>89</v>
      </c>
    </row>
    <row r="23" spans="1:14" s="28" customFormat="1" ht="12.75">
      <c r="A23" s="3" t="s">
        <v>84</v>
      </c>
      <c r="B23" s="3" t="s">
        <v>55</v>
      </c>
      <c r="C23" s="17"/>
      <c r="D23" s="17">
        <v>1</v>
      </c>
      <c r="E23" s="17"/>
      <c r="F23" s="17"/>
      <c r="G23" s="17">
        <v>12</v>
      </c>
      <c r="H23" s="27">
        <v>6</v>
      </c>
      <c r="I23" s="27">
        <v>0</v>
      </c>
      <c r="J23" s="27">
        <v>6</v>
      </c>
      <c r="K23" s="27">
        <v>0</v>
      </c>
      <c r="L23" s="27">
        <v>0</v>
      </c>
      <c r="M23" s="27">
        <v>0</v>
      </c>
      <c r="N23" s="26" t="s">
        <v>89</v>
      </c>
    </row>
    <row r="24" spans="1:14" s="1" customFormat="1" ht="12.75">
      <c r="A24" s="3" t="s">
        <v>85</v>
      </c>
      <c r="B24" s="44" t="s">
        <v>56</v>
      </c>
      <c r="C24" s="38"/>
      <c r="D24" s="4">
        <v>2</v>
      </c>
      <c r="E24" s="38"/>
      <c r="F24" s="17">
        <v>1</v>
      </c>
      <c r="G24" s="38">
        <v>12</v>
      </c>
      <c r="H24" s="17">
        <v>0</v>
      </c>
      <c r="I24" s="17">
        <v>0</v>
      </c>
      <c r="J24" s="17">
        <v>0</v>
      </c>
      <c r="K24" s="17">
        <v>6</v>
      </c>
      <c r="L24" s="17">
        <v>6</v>
      </c>
      <c r="M24" s="17">
        <v>0</v>
      </c>
      <c r="N24" s="3" t="s">
        <v>90</v>
      </c>
    </row>
    <row r="25" spans="1:14" s="1" customFormat="1" ht="12.75">
      <c r="A25" s="3" t="s">
        <v>86</v>
      </c>
      <c r="B25" s="3" t="s">
        <v>54</v>
      </c>
      <c r="C25" s="17"/>
      <c r="D25" s="4">
        <v>2</v>
      </c>
      <c r="E25" s="17"/>
      <c r="F25" s="17"/>
      <c r="G25" s="17">
        <v>12</v>
      </c>
      <c r="H25" s="17">
        <v>0</v>
      </c>
      <c r="I25" s="17">
        <v>0</v>
      </c>
      <c r="J25" s="17">
        <v>0</v>
      </c>
      <c r="K25" s="17">
        <v>6</v>
      </c>
      <c r="L25" s="17">
        <v>6</v>
      </c>
      <c r="M25" s="17">
        <v>0</v>
      </c>
      <c r="N25" s="3" t="s">
        <v>90</v>
      </c>
    </row>
    <row r="26" spans="1:14" s="1" customFormat="1" ht="12.75">
      <c r="A26" s="26"/>
      <c r="B26" s="44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3"/>
    </row>
    <row r="27" spans="1:14" s="1" customFormat="1" ht="12.75">
      <c r="A27" s="3"/>
      <c r="B27" s="42" t="s">
        <v>34</v>
      </c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s="1" customFormat="1" ht="12.75">
      <c r="A28" s="3">
        <v>13</v>
      </c>
      <c r="B28" s="3" t="s">
        <v>99</v>
      </c>
      <c r="C28" s="2">
        <v>1</v>
      </c>
      <c r="D28" s="2">
        <v>1</v>
      </c>
      <c r="E28" s="2"/>
      <c r="F28" s="2">
        <v>4</v>
      </c>
      <c r="G28" s="2">
        <v>15</v>
      </c>
      <c r="H28" s="5">
        <v>4</v>
      </c>
      <c r="I28" s="5">
        <v>11</v>
      </c>
      <c r="J28" s="5">
        <v>0</v>
      </c>
      <c r="K28" s="5">
        <v>0</v>
      </c>
      <c r="L28" s="5">
        <v>0</v>
      </c>
      <c r="M28" s="5">
        <v>0</v>
      </c>
      <c r="N28" s="3"/>
    </row>
    <row r="29" spans="1:14" s="1" customFormat="1" ht="12.75">
      <c r="A29" s="3">
        <v>14</v>
      </c>
      <c r="B29" s="3" t="s">
        <v>100</v>
      </c>
      <c r="C29" s="2">
        <v>2</v>
      </c>
      <c r="D29" s="2">
        <v>2</v>
      </c>
      <c r="E29" s="2"/>
      <c r="F29" s="2">
        <v>4</v>
      </c>
      <c r="G29" s="2">
        <v>16</v>
      </c>
      <c r="H29" s="5">
        <v>0</v>
      </c>
      <c r="I29" s="5">
        <v>0</v>
      </c>
      <c r="J29" s="5">
        <v>0</v>
      </c>
      <c r="K29" s="5">
        <v>4</v>
      </c>
      <c r="L29" s="5">
        <v>7</v>
      </c>
      <c r="M29" s="5">
        <v>5</v>
      </c>
      <c r="N29" s="3"/>
    </row>
    <row r="30" spans="1:14" s="13" customFormat="1" ht="12.75">
      <c r="A30" s="11"/>
      <c r="B30" s="11" t="s">
        <v>20</v>
      </c>
      <c r="C30" s="12">
        <f>COUNT(C12:C29)</f>
        <v>7</v>
      </c>
      <c r="D30" s="12"/>
      <c r="E30" s="11"/>
      <c r="F30" s="12">
        <f>SUM(F12:F29)</f>
        <v>60</v>
      </c>
      <c r="G30" s="12">
        <f>SUM(G12:G22)+G24+SUM(G28:G29)</f>
        <v>315</v>
      </c>
      <c r="H30" s="12">
        <f aca="true" t="shared" si="0" ref="H30:M30">SUM(H12:H22)+H24+SUM(H28:H29)</f>
        <v>71</v>
      </c>
      <c r="I30" s="12">
        <f t="shared" si="0"/>
        <v>52</v>
      </c>
      <c r="J30" s="12">
        <f t="shared" si="0"/>
        <v>22</v>
      </c>
      <c r="K30" s="12">
        <f t="shared" si="0"/>
        <v>104</v>
      </c>
      <c r="L30" s="12">
        <f t="shared" si="0"/>
        <v>55</v>
      </c>
      <c r="M30" s="12">
        <f t="shared" si="0"/>
        <v>11</v>
      </c>
      <c r="N30" s="11"/>
    </row>
    <row r="31" spans="1:14" s="1" customFormat="1" ht="12.75">
      <c r="A31" s="28"/>
      <c r="B31" s="18" t="s">
        <v>30</v>
      </c>
      <c r="C31" s="19"/>
      <c r="D31" s="19"/>
      <c r="E31" s="19"/>
      <c r="F31" s="13"/>
      <c r="G31" s="90">
        <f>SUM(H30:J30)</f>
        <v>145</v>
      </c>
      <c r="H31" s="90"/>
      <c r="I31" s="90"/>
      <c r="J31" s="90">
        <f>SUM(K30:M30)</f>
        <v>170</v>
      </c>
      <c r="K31" s="90"/>
      <c r="L31" s="90"/>
      <c r="M31" s="10"/>
      <c r="N31" s="9"/>
    </row>
    <row r="32" spans="1:14" s="1" customFormat="1" ht="12.75">
      <c r="A32" s="28"/>
      <c r="B32" s="61" t="s">
        <v>28</v>
      </c>
      <c r="C32" s="19"/>
      <c r="D32" s="19"/>
      <c r="E32" s="19"/>
      <c r="F32" s="61">
        <f>SUM(F12:F29)</f>
        <v>60</v>
      </c>
      <c r="G32" s="62" t="s">
        <v>76</v>
      </c>
      <c r="H32" s="62" t="s">
        <v>77</v>
      </c>
      <c r="I32" s="45"/>
      <c r="J32" s="45"/>
      <c r="K32" s="45"/>
      <c r="L32" s="45"/>
      <c r="M32" s="10"/>
      <c r="N32" s="9"/>
    </row>
    <row r="33" spans="1:14" s="1" customFormat="1" ht="12.75">
      <c r="A33" s="28"/>
      <c r="B33" s="63" t="s">
        <v>80</v>
      </c>
      <c r="C33" s="19"/>
      <c r="D33" s="19"/>
      <c r="E33" s="19"/>
      <c r="F33" s="64">
        <f>SUM(F12:F25)</f>
        <v>52</v>
      </c>
      <c r="G33" s="62">
        <f>+F12+F14+F17+SUM(F20:F24)</f>
        <v>26</v>
      </c>
      <c r="H33" s="62">
        <f>F33-G33</f>
        <v>26</v>
      </c>
      <c r="I33" s="45"/>
      <c r="J33" t="s">
        <v>79</v>
      </c>
      <c r="K33"/>
      <c r="L33"/>
      <c r="M33" s="10"/>
      <c r="N33" s="9"/>
    </row>
    <row r="34" spans="1:14" s="1" customFormat="1" ht="12.75">
      <c r="A34" s="28"/>
      <c r="B34" s="63" t="s">
        <v>81</v>
      </c>
      <c r="C34" s="19"/>
      <c r="D34" s="19"/>
      <c r="E34" s="19"/>
      <c r="F34" s="64">
        <f>SUM(F28:F29)</f>
        <v>8</v>
      </c>
      <c r="G34" s="62">
        <f>+F28</f>
        <v>4</v>
      </c>
      <c r="H34" s="62">
        <f>F34-G34</f>
        <v>4</v>
      </c>
      <c r="I34" s="45"/>
      <c r="J34" t="s">
        <v>95</v>
      </c>
      <c r="K34"/>
      <c r="L34"/>
      <c r="M34" s="10"/>
      <c r="N34" s="9"/>
    </row>
    <row r="35" spans="1:14" s="1" customFormat="1" ht="12.75">
      <c r="A35" s="28"/>
      <c r="B35" s="18"/>
      <c r="C35" s="19"/>
      <c r="D35" s="19"/>
      <c r="E35" s="19"/>
      <c r="F35" s="13"/>
      <c r="G35" s="43">
        <f>SUM(G33:G34)</f>
        <v>30</v>
      </c>
      <c r="H35" s="43">
        <f>SUM(H33:H34)</f>
        <v>30</v>
      </c>
      <c r="I35" s="45"/>
      <c r="J35" s="45"/>
      <c r="K35" s="45"/>
      <c r="L35" s="45"/>
      <c r="M35" s="10"/>
      <c r="N35" s="9"/>
    </row>
    <row r="37" spans="2:5" ht="12.75">
      <c r="B37" s="79" t="s">
        <v>39</v>
      </c>
      <c r="C37" s="80"/>
      <c r="D37" s="80"/>
      <c r="E37" s="80"/>
    </row>
    <row r="38" spans="2:13" s="36" customFormat="1" ht="12.75">
      <c r="B38" s="36" t="s">
        <v>31</v>
      </c>
      <c r="F38" s="36">
        <f>SUM(F12:F17)</f>
        <v>34</v>
      </c>
      <c r="G38" s="36">
        <f>SUM(G12:G17)</f>
        <v>150</v>
      </c>
      <c r="H38" s="36">
        <f aca="true" t="shared" si="1" ref="H38:M38">SUM(H12:H17)</f>
        <v>31</v>
      </c>
      <c r="I38" s="36">
        <f t="shared" si="1"/>
        <v>31</v>
      </c>
      <c r="J38" s="36">
        <f t="shared" si="1"/>
        <v>16</v>
      </c>
      <c r="K38" s="36">
        <f t="shared" si="1"/>
        <v>64</v>
      </c>
      <c r="L38" s="36">
        <f t="shared" si="1"/>
        <v>2</v>
      </c>
      <c r="M38" s="36">
        <f t="shared" si="1"/>
        <v>6</v>
      </c>
    </row>
    <row r="39" spans="2:13" s="24" customFormat="1" ht="12.75">
      <c r="B39" s="24" t="s">
        <v>32</v>
      </c>
      <c r="F39" s="71">
        <f>SUM(F18:F20)</f>
        <v>15</v>
      </c>
      <c r="G39" s="24">
        <f>SUM(G18:G20)</f>
        <v>90</v>
      </c>
      <c r="H39" s="24">
        <f aca="true" t="shared" si="2" ref="H39:M39">SUM(H18:H20)</f>
        <v>30</v>
      </c>
      <c r="I39" s="24">
        <f t="shared" si="2"/>
        <v>0</v>
      </c>
      <c r="J39" s="24">
        <f t="shared" si="2"/>
        <v>0</v>
      </c>
      <c r="K39" s="24">
        <f t="shared" si="2"/>
        <v>30</v>
      </c>
      <c r="L39" s="24">
        <f t="shared" si="2"/>
        <v>30</v>
      </c>
      <c r="M39" s="24">
        <f t="shared" si="2"/>
        <v>0</v>
      </c>
    </row>
    <row r="40" spans="2:13" ht="12.75">
      <c r="B40" s="41" t="s">
        <v>33</v>
      </c>
      <c r="F40">
        <f>SUM(F38:F39)</f>
        <v>49</v>
      </c>
      <c r="G40">
        <f aca="true" t="shared" si="3" ref="G40:M40">SUM(G38:G39)</f>
        <v>240</v>
      </c>
      <c r="H40">
        <f t="shared" si="3"/>
        <v>61</v>
      </c>
      <c r="I40">
        <f t="shared" si="3"/>
        <v>31</v>
      </c>
      <c r="J40">
        <f t="shared" si="3"/>
        <v>16</v>
      </c>
      <c r="K40">
        <f t="shared" si="3"/>
        <v>94</v>
      </c>
      <c r="L40">
        <f t="shared" si="3"/>
        <v>32</v>
      </c>
      <c r="M40">
        <f t="shared" si="3"/>
        <v>6</v>
      </c>
    </row>
    <row r="46" spans="2:13" ht="12.75">
      <c r="B46" s="15" t="s">
        <v>94</v>
      </c>
      <c r="D46" s="15"/>
      <c r="E46" s="20" t="s">
        <v>23</v>
      </c>
      <c r="F46" s="20" t="s">
        <v>0</v>
      </c>
      <c r="G46" s="20"/>
      <c r="H46" s="15"/>
      <c r="I46" s="15"/>
      <c r="J46" s="15"/>
      <c r="K46" s="15"/>
      <c r="L46" s="15"/>
      <c r="M46" s="15"/>
    </row>
    <row r="47" spans="2:13" ht="12.75">
      <c r="B47" t="s">
        <v>1</v>
      </c>
      <c r="D47" s="16"/>
      <c r="E47" s="57">
        <f>G47/G50</f>
        <v>0.3939393939393939</v>
      </c>
      <c r="F47" s="20" t="s">
        <v>24</v>
      </c>
      <c r="G47" s="20">
        <f>H69+K69</f>
        <v>65</v>
      </c>
      <c r="H47" s="15"/>
      <c r="I47" s="15"/>
      <c r="J47" s="15"/>
      <c r="K47" s="15"/>
      <c r="L47" s="15"/>
      <c r="M47" s="15"/>
    </row>
    <row r="48" spans="2:13" ht="12.75">
      <c r="B48" t="s">
        <v>44</v>
      </c>
      <c r="D48" s="16"/>
      <c r="E48" s="57">
        <f>G48/G50</f>
        <v>0.5696969696969697</v>
      </c>
      <c r="F48" s="20" t="s">
        <v>25</v>
      </c>
      <c r="G48" s="20">
        <f>I69+L69</f>
        <v>94</v>
      </c>
      <c r="H48" s="15"/>
      <c r="I48" s="15"/>
      <c r="J48" s="15"/>
      <c r="K48" s="15"/>
      <c r="L48" s="15"/>
      <c r="M48" s="15"/>
    </row>
    <row r="49" spans="2:13" ht="12.75">
      <c r="B49" t="s">
        <v>58</v>
      </c>
      <c r="D49" s="16"/>
      <c r="E49" s="57">
        <f>G49/G50</f>
        <v>0.03636363636363636</v>
      </c>
      <c r="F49" s="20" t="s">
        <v>26</v>
      </c>
      <c r="G49" s="20">
        <f>J69+M69</f>
        <v>6</v>
      </c>
      <c r="H49" s="15"/>
      <c r="I49" s="15"/>
      <c r="J49" s="15"/>
      <c r="K49" s="15"/>
      <c r="L49" s="15"/>
      <c r="M49" s="15"/>
    </row>
    <row r="50" spans="2:13" ht="12.75">
      <c r="B50" t="s">
        <v>38</v>
      </c>
      <c r="D50" s="15"/>
      <c r="E50" s="57">
        <f>SUM(E47:E49)</f>
        <v>1</v>
      </c>
      <c r="F50" s="20" t="s">
        <v>3</v>
      </c>
      <c r="G50" s="20">
        <f>SUM(G47:G49)</f>
        <v>165</v>
      </c>
      <c r="H50" s="15"/>
      <c r="I50" s="15"/>
      <c r="J50" s="15"/>
      <c r="K50" s="15"/>
      <c r="L50" s="15"/>
      <c r="M50" s="15"/>
    </row>
    <row r="51" ht="12.75">
      <c r="B51" t="s">
        <v>41</v>
      </c>
    </row>
    <row r="52" spans="1:14" ht="25.5">
      <c r="A52" s="91" t="s">
        <v>21</v>
      </c>
      <c r="B52" s="92" t="s">
        <v>4</v>
      </c>
      <c r="C52" s="95" t="s">
        <v>5</v>
      </c>
      <c r="D52" s="96"/>
      <c r="E52" s="97"/>
      <c r="F52" s="65" t="s">
        <v>6</v>
      </c>
      <c r="G52" s="95" t="s">
        <v>7</v>
      </c>
      <c r="H52" s="96"/>
      <c r="I52" s="96"/>
      <c r="J52" s="96"/>
      <c r="K52" s="96"/>
      <c r="L52" s="96"/>
      <c r="M52" s="97"/>
      <c r="N52" s="81" t="s">
        <v>8</v>
      </c>
    </row>
    <row r="53" spans="1:14" ht="12.75">
      <c r="A53" s="91"/>
      <c r="B53" s="93"/>
      <c r="C53" s="66" t="s">
        <v>9</v>
      </c>
      <c r="D53" s="66" t="s">
        <v>10</v>
      </c>
      <c r="E53" s="67" t="s">
        <v>11</v>
      </c>
      <c r="F53" s="84" t="s">
        <v>28</v>
      </c>
      <c r="G53" s="67" t="s">
        <v>3</v>
      </c>
      <c r="H53" s="86" t="s">
        <v>72</v>
      </c>
      <c r="I53" s="87"/>
      <c r="J53" s="88"/>
      <c r="K53" s="86" t="s">
        <v>73</v>
      </c>
      <c r="L53" s="87"/>
      <c r="M53" s="88"/>
      <c r="N53" s="82"/>
    </row>
    <row r="54" spans="1:14" ht="12.75">
      <c r="A54" s="91"/>
      <c r="B54" s="94"/>
      <c r="C54" s="69"/>
      <c r="D54" s="69" t="s">
        <v>14</v>
      </c>
      <c r="E54" s="70" t="s">
        <v>15</v>
      </c>
      <c r="F54" s="85"/>
      <c r="G54" s="70" t="s">
        <v>16</v>
      </c>
      <c r="H54" s="68" t="s">
        <v>17</v>
      </c>
      <c r="I54" s="56" t="s">
        <v>18</v>
      </c>
      <c r="J54" s="56" t="s">
        <v>19</v>
      </c>
      <c r="K54" s="56" t="s">
        <v>17</v>
      </c>
      <c r="L54" s="56" t="s">
        <v>18</v>
      </c>
      <c r="M54" s="56" t="s">
        <v>19</v>
      </c>
      <c r="N54" s="83"/>
    </row>
    <row r="55" spans="1:14" ht="12.75">
      <c r="A55" s="29">
        <v>1</v>
      </c>
      <c r="B55" s="29" t="s">
        <v>59</v>
      </c>
      <c r="C55" s="30">
        <v>3</v>
      </c>
      <c r="D55" s="30">
        <v>3</v>
      </c>
      <c r="E55" s="30"/>
      <c r="F55" s="31">
        <v>9</v>
      </c>
      <c r="G55" s="30">
        <v>30</v>
      </c>
      <c r="H55" s="31">
        <v>15</v>
      </c>
      <c r="I55" s="31">
        <v>15</v>
      </c>
      <c r="J55" s="31">
        <v>0</v>
      </c>
      <c r="K55" s="31">
        <v>0</v>
      </c>
      <c r="L55" s="31">
        <v>0</v>
      </c>
      <c r="M55" s="31">
        <v>0</v>
      </c>
      <c r="N55" s="29"/>
    </row>
    <row r="56" spans="1:14" ht="12.75">
      <c r="A56" s="21">
        <v>2</v>
      </c>
      <c r="B56" s="40" t="s">
        <v>60</v>
      </c>
      <c r="C56" s="39">
        <v>4</v>
      </c>
      <c r="D56" s="39">
        <v>4</v>
      </c>
      <c r="E56" s="39"/>
      <c r="F56" s="22">
        <v>8</v>
      </c>
      <c r="G56" s="39">
        <v>30</v>
      </c>
      <c r="H56" s="22">
        <v>0</v>
      </c>
      <c r="I56" s="22">
        <v>0</v>
      </c>
      <c r="J56" s="22">
        <v>0</v>
      </c>
      <c r="K56" s="22">
        <v>15</v>
      </c>
      <c r="L56" s="22">
        <v>15</v>
      </c>
      <c r="M56" s="22">
        <v>0</v>
      </c>
      <c r="N56" s="21"/>
    </row>
    <row r="57" spans="1:14" ht="12.75">
      <c r="A57" s="26">
        <v>3</v>
      </c>
      <c r="B57" s="3" t="s">
        <v>53</v>
      </c>
      <c r="C57" s="4"/>
      <c r="D57" s="4"/>
      <c r="E57" s="4" t="s">
        <v>71</v>
      </c>
      <c r="F57" s="2">
        <v>20</v>
      </c>
      <c r="G57" s="4">
        <v>30</v>
      </c>
      <c r="H57" s="2">
        <v>0</v>
      </c>
      <c r="I57" s="2">
        <v>15</v>
      </c>
      <c r="J57" s="2">
        <v>0</v>
      </c>
      <c r="K57" s="2">
        <v>0</v>
      </c>
      <c r="L57" s="2">
        <v>15</v>
      </c>
      <c r="M57" s="2">
        <v>0</v>
      </c>
      <c r="N57" s="3" t="s">
        <v>78</v>
      </c>
    </row>
    <row r="58" spans="1:14" ht="12.75">
      <c r="A58" s="73">
        <v>4</v>
      </c>
      <c r="B58" s="6" t="s">
        <v>63</v>
      </c>
      <c r="C58" s="7"/>
      <c r="D58" s="8">
        <v>3</v>
      </c>
      <c r="E58" s="7"/>
      <c r="F58" s="2">
        <v>4</v>
      </c>
      <c r="G58" s="2">
        <v>8</v>
      </c>
      <c r="H58" s="2">
        <v>2</v>
      </c>
      <c r="I58" s="2">
        <v>0</v>
      </c>
      <c r="J58" s="2">
        <v>6</v>
      </c>
      <c r="K58" s="2">
        <v>0</v>
      </c>
      <c r="L58" s="2">
        <v>0</v>
      </c>
      <c r="M58" s="2">
        <v>0</v>
      </c>
      <c r="N58" s="26"/>
    </row>
    <row r="59" spans="1:14" ht="12.75">
      <c r="A59" s="73">
        <v>5</v>
      </c>
      <c r="B59" s="6" t="s">
        <v>61</v>
      </c>
      <c r="C59" s="7"/>
      <c r="D59" s="8">
        <v>3</v>
      </c>
      <c r="E59" s="7"/>
      <c r="F59" s="2">
        <v>2</v>
      </c>
      <c r="G59" s="2">
        <v>6</v>
      </c>
      <c r="H59" s="2">
        <v>0</v>
      </c>
      <c r="I59" s="2">
        <v>6</v>
      </c>
      <c r="J59" s="2">
        <v>0</v>
      </c>
      <c r="K59" s="2">
        <v>0</v>
      </c>
      <c r="L59" s="2">
        <v>0</v>
      </c>
      <c r="M59" s="2">
        <v>0</v>
      </c>
      <c r="N59" s="26"/>
    </row>
    <row r="60" spans="1:14" ht="12.75">
      <c r="A60" s="73" t="s">
        <v>87</v>
      </c>
      <c r="B60" s="3" t="s">
        <v>62</v>
      </c>
      <c r="C60" s="17">
        <v>4</v>
      </c>
      <c r="D60" s="4">
        <v>4</v>
      </c>
      <c r="E60" s="2"/>
      <c r="F60" s="2">
        <v>5</v>
      </c>
      <c r="G60" s="2">
        <v>12</v>
      </c>
      <c r="H60" s="2">
        <v>0</v>
      </c>
      <c r="I60" s="2">
        <v>0</v>
      </c>
      <c r="J60" s="2">
        <v>0</v>
      </c>
      <c r="K60" s="2">
        <v>6</v>
      </c>
      <c r="L60" s="2">
        <v>6</v>
      </c>
      <c r="M60" s="2">
        <v>0</v>
      </c>
      <c r="N60" s="3" t="s">
        <v>91</v>
      </c>
    </row>
    <row r="61" spans="1:14" ht="12.75">
      <c r="A61" s="73" t="s">
        <v>88</v>
      </c>
      <c r="B61" s="6" t="s">
        <v>64</v>
      </c>
      <c r="C61" s="17">
        <v>4</v>
      </c>
      <c r="D61" s="8">
        <v>4</v>
      </c>
      <c r="E61" s="7"/>
      <c r="F61" s="7"/>
      <c r="G61" s="7">
        <v>12</v>
      </c>
      <c r="H61" s="5">
        <v>0</v>
      </c>
      <c r="I61" s="5">
        <v>0</v>
      </c>
      <c r="J61" s="5">
        <v>0</v>
      </c>
      <c r="K61" s="5">
        <v>6</v>
      </c>
      <c r="L61" s="5">
        <v>6</v>
      </c>
      <c r="M61" s="5">
        <v>0</v>
      </c>
      <c r="N61" s="3" t="s">
        <v>91</v>
      </c>
    </row>
    <row r="62" spans="1:14" ht="12.75">
      <c r="A62" s="26"/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</row>
    <row r="63" spans="1:14" ht="12.75">
      <c r="A63" s="3"/>
      <c r="B63" s="42" t="s">
        <v>34</v>
      </c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ht="12.75">
      <c r="A64" s="3">
        <v>7</v>
      </c>
      <c r="B64" s="3" t="s">
        <v>101</v>
      </c>
      <c r="C64" s="2"/>
      <c r="D64" s="4">
        <v>3</v>
      </c>
      <c r="E64" s="2"/>
      <c r="F64" s="2">
        <v>2</v>
      </c>
      <c r="G64" s="2">
        <v>7</v>
      </c>
      <c r="H64" s="2">
        <v>7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8</v>
      </c>
      <c r="B65" s="3" t="s">
        <v>102</v>
      </c>
      <c r="C65" s="2"/>
      <c r="D65" s="4">
        <v>3</v>
      </c>
      <c r="E65" s="2"/>
      <c r="F65" s="2">
        <v>2</v>
      </c>
      <c r="G65" s="2">
        <v>11</v>
      </c>
      <c r="H65" s="2">
        <v>0</v>
      </c>
      <c r="I65" s="2">
        <v>11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9</v>
      </c>
      <c r="B66" s="3" t="s">
        <v>103</v>
      </c>
      <c r="C66" s="2">
        <v>3</v>
      </c>
      <c r="D66" s="2"/>
      <c r="E66" s="2"/>
      <c r="F66" s="2">
        <v>2</v>
      </c>
      <c r="G66" s="2">
        <v>8</v>
      </c>
      <c r="H66" s="2">
        <v>8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10</v>
      </c>
      <c r="B67" s="3" t="s">
        <v>104</v>
      </c>
      <c r="C67" s="2">
        <v>4</v>
      </c>
      <c r="D67" s="2">
        <v>4</v>
      </c>
      <c r="E67" s="2"/>
      <c r="F67" s="2">
        <v>4</v>
      </c>
      <c r="G67" s="2">
        <v>15</v>
      </c>
      <c r="H67" s="2">
        <v>0</v>
      </c>
      <c r="I67" s="2">
        <v>0</v>
      </c>
      <c r="J67" s="2">
        <v>0</v>
      </c>
      <c r="K67" s="2">
        <v>4</v>
      </c>
      <c r="L67" s="2">
        <v>11</v>
      </c>
      <c r="M67" s="2">
        <v>0</v>
      </c>
      <c r="N67" s="3"/>
    </row>
    <row r="68" spans="1:14" ht="12.75">
      <c r="A68" s="3">
        <v>11</v>
      </c>
      <c r="B68" s="3" t="s">
        <v>105</v>
      </c>
      <c r="C68" s="2"/>
      <c r="D68" s="2">
        <v>4</v>
      </c>
      <c r="E68" s="2"/>
      <c r="F68" s="2">
        <v>2</v>
      </c>
      <c r="G68" s="2">
        <v>8</v>
      </c>
      <c r="H68" s="2">
        <v>0</v>
      </c>
      <c r="I68" s="2">
        <v>0</v>
      </c>
      <c r="J68" s="2">
        <v>0</v>
      </c>
      <c r="K68" s="2">
        <v>8</v>
      </c>
      <c r="L68" s="2">
        <v>0</v>
      </c>
      <c r="M68" s="2">
        <v>0</v>
      </c>
      <c r="N68" s="3"/>
    </row>
    <row r="69" spans="1:14" ht="12.75">
      <c r="A69" s="11"/>
      <c r="B69" s="11" t="s">
        <v>20</v>
      </c>
      <c r="C69" s="12">
        <v>3</v>
      </c>
      <c r="D69" s="11"/>
      <c r="E69" s="11"/>
      <c r="F69" s="12">
        <f>SUM(F55:F68)</f>
        <v>60</v>
      </c>
      <c r="G69" s="12">
        <f>SUM(G55:G60)+SUM(G64:G68)</f>
        <v>165</v>
      </c>
      <c r="H69" s="12">
        <f aca="true" t="shared" si="4" ref="H69:M69">SUM(H55:H60)+SUM(H64:H68)</f>
        <v>32</v>
      </c>
      <c r="I69" s="12">
        <f t="shared" si="4"/>
        <v>47</v>
      </c>
      <c r="J69" s="12">
        <f t="shared" si="4"/>
        <v>6</v>
      </c>
      <c r="K69" s="12">
        <f t="shared" si="4"/>
        <v>33</v>
      </c>
      <c r="L69" s="12">
        <f t="shared" si="4"/>
        <v>47</v>
      </c>
      <c r="M69" s="12">
        <f t="shared" si="4"/>
        <v>0</v>
      </c>
      <c r="N69" s="11"/>
    </row>
    <row r="70" spans="1:14" ht="12.75">
      <c r="A70" s="15"/>
      <c r="B70" s="15" t="s">
        <v>30</v>
      </c>
      <c r="C70" s="15"/>
      <c r="D70" s="15"/>
      <c r="E70" s="15"/>
      <c r="F70" s="15"/>
      <c r="G70" s="15"/>
      <c r="H70" s="89">
        <f>SUM(H69:J69)</f>
        <v>85</v>
      </c>
      <c r="I70" s="89"/>
      <c r="J70" s="89"/>
      <c r="K70" s="89">
        <f>SUM(K69:M69)</f>
        <v>80</v>
      </c>
      <c r="L70" s="89"/>
      <c r="M70" s="89"/>
      <c r="N70" s="14"/>
    </row>
    <row r="71" spans="1:14" ht="12.75">
      <c r="A71" s="15"/>
      <c r="C71" s="15"/>
      <c r="D71" s="15"/>
      <c r="E71" s="15"/>
      <c r="F71" s="15"/>
      <c r="G71" s="15"/>
      <c r="H71" s="43"/>
      <c r="I71" s="43"/>
      <c r="J71" s="43"/>
      <c r="K71" s="43"/>
      <c r="L71" s="43"/>
      <c r="M71" s="43"/>
      <c r="N71" s="14"/>
    </row>
    <row r="72" spans="1:14" ht="12.75">
      <c r="A72" s="15"/>
      <c r="B72" s="61" t="s">
        <v>28</v>
      </c>
      <c r="C72" s="19"/>
      <c r="D72" s="19"/>
      <c r="E72" s="19"/>
      <c r="F72" s="61">
        <f>SUM(F55:F68)</f>
        <v>60</v>
      </c>
      <c r="G72" s="62" t="s">
        <v>74</v>
      </c>
      <c r="H72" s="62" t="s">
        <v>75</v>
      </c>
      <c r="I72" s="43"/>
      <c r="J72" s="43"/>
      <c r="K72" s="43"/>
      <c r="L72" s="43"/>
      <c r="M72" s="43"/>
      <c r="N72" s="14"/>
    </row>
    <row r="73" spans="1:14" ht="12.75">
      <c r="A73" s="15"/>
      <c r="B73" s="63" t="s">
        <v>80</v>
      </c>
      <c r="C73" s="19"/>
      <c r="D73" s="19"/>
      <c r="E73" s="19"/>
      <c r="F73" s="64">
        <f>SUM(F55:F61)</f>
        <v>48</v>
      </c>
      <c r="G73" s="62">
        <f>+F55+SUM(F57:F61)-13</f>
        <v>27</v>
      </c>
      <c r="H73" s="62">
        <f>F73-G73</f>
        <v>21</v>
      </c>
      <c r="I73" s="43"/>
      <c r="J73" s="43"/>
      <c r="K73" s="43"/>
      <c r="L73" s="43"/>
      <c r="M73" s="43"/>
      <c r="N73" s="14"/>
    </row>
    <row r="74" spans="1:14" ht="12.75">
      <c r="A74" s="15"/>
      <c r="B74" s="63" t="s">
        <v>81</v>
      </c>
      <c r="C74" s="19"/>
      <c r="D74" s="19"/>
      <c r="E74" s="19"/>
      <c r="F74" s="64">
        <f>SUM(F64:F68)</f>
        <v>12</v>
      </c>
      <c r="G74" s="62">
        <f>+F64+F65+F66</f>
        <v>6</v>
      </c>
      <c r="H74" s="62">
        <f>F74-G74</f>
        <v>6</v>
      </c>
      <c r="I74" s="43"/>
      <c r="J74" s="43"/>
      <c r="K74" s="43"/>
      <c r="L74" s="43"/>
      <c r="M74" s="43"/>
      <c r="N74" s="14"/>
    </row>
    <row r="75" spans="1:14" ht="12.75">
      <c r="A75" s="15"/>
      <c r="C75" s="15"/>
      <c r="D75" s="15"/>
      <c r="E75" s="15"/>
      <c r="F75" s="15"/>
      <c r="G75" s="43">
        <f>SUM(G73:G74)</f>
        <v>33</v>
      </c>
      <c r="H75" s="43">
        <f>SUM(H73:H74)</f>
        <v>27</v>
      </c>
      <c r="I75" s="43"/>
      <c r="J75" s="43"/>
      <c r="K75" s="43"/>
      <c r="L75" s="43"/>
      <c r="M75" s="43"/>
      <c r="N75" s="14"/>
    </row>
    <row r="76" spans="1:14" ht="12.75">
      <c r="A76" s="15"/>
      <c r="B76" s="79" t="s">
        <v>39</v>
      </c>
      <c r="C76" s="80"/>
      <c r="D76" s="80"/>
      <c r="E76" s="80"/>
      <c r="N76" s="14"/>
    </row>
    <row r="77" spans="1:14" ht="12.75">
      <c r="A77" s="15"/>
      <c r="B77" s="36" t="s">
        <v>31</v>
      </c>
      <c r="C77" s="36"/>
      <c r="D77" s="36"/>
      <c r="E77" s="36"/>
      <c r="F77" s="36">
        <f>SUM(F55:F55)</f>
        <v>9</v>
      </c>
      <c r="G77" s="36">
        <f>SUM(G55:G55)</f>
        <v>30</v>
      </c>
      <c r="H77" s="36">
        <f aca="true" t="shared" si="5" ref="H77:M77">SUM(H55:H55)</f>
        <v>15</v>
      </c>
      <c r="I77" s="36">
        <f t="shared" si="5"/>
        <v>15</v>
      </c>
      <c r="J77" s="36">
        <f t="shared" si="5"/>
        <v>0</v>
      </c>
      <c r="K77" s="36">
        <f t="shared" si="5"/>
        <v>0</v>
      </c>
      <c r="L77" s="36">
        <f t="shared" si="5"/>
        <v>0</v>
      </c>
      <c r="M77" s="36">
        <f t="shared" si="5"/>
        <v>0</v>
      </c>
      <c r="N77" s="14"/>
    </row>
    <row r="78" spans="1:14" ht="12.75">
      <c r="A78" s="15"/>
      <c r="B78" s="24" t="s">
        <v>32</v>
      </c>
      <c r="C78" s="24"/>
      <c r="D78" s="24"/>
      <c r="E78" s="24"/>
      <c r="F78" s="71">
        <f>SUM(F56:F56)</f>
        <v>8</v>
      </c>
      <c r="G78" s="24">
        <f>SUM(G56:G56)</f>
        <v>30</v>
      </c>
      <c r="H78" s="24">
        <f aca="true" t="shared" si="6" ref="H78:M78">SUM(H56:H56)</f>
        <v>0</v>
      </c>
      <c r="I78" s="24">
        <f t="shared" si="6"/>
        <v>0</v>
      </c>
      <c r="J78" s="24">
        <f t="shared" si="6"/>
        <v>0</v>
      </c>
      <c r="K78" s="24">
        <f t="shared" si="6"/>
        <v>15</v>
      </c>
      <c r="L78" s="24">
        <f t="shared" si="6"/>
        <v>15</v>
      </c>
      <c r="M78" s="24">
        <f t="shared" si="6"/>
        <v>0</v>
      </c>
      <c r="N78" s="14"/>
    </row>
    <row r="79" spans="1:13" ht="12.75">
      <c r="A79" s="41"/>
      <c r="B79" s="41" t="s">
        <v>33</v>
      </c>
      <c r="F79">
        <f>SUM(F77:F78)</f>
        <v>17</v>
      </c>
      <c r="G79">
        <f aca="true" t="shared" si="7" ref="G79:M79">SUM(G76:G78)</f>
        <v>60</v>
      </c>
      <c r="H79">
        <f t="shared" si="7"/>
        <v>15</v>
      </c>
      <c r="I79">
        <f t="shared" si="7"/>
        <v>15</v>
      </c>
      <c r="J79">
        <f t="shared" si="7"/>
        <v>0</v>
      </c>
      <c r="K79">
        <f t="shared" si="7"/>
        <v>15</v>
      </c>
      <c r="L79">
        <f t="shared" si="7"/>
        <v>15</v>
      </c>
      <c r="M79">
        <f t="shared" si="7"/>
        <v>0</v>
      </c>
    </row>
    <row r="80" spans="1:2" ht="12.75">
      <c r="A80" s="41"/>
      <c r="B80" s="41"/>
    </row>
    <row r="81" spans="1:2" ht="12.75">
      <c r="A81" s="41"/>
      <c r="B81" s="41"/>
    </row>
    <row r="82" spans="1:2" ht="12.75">
      <c r="A82" s="41"/>
      <c r="B82" s="41"/>
    </row>
    <row r="83" spans="1:2" ht="12.75">
      <c r="A83" s="41"/>
      <c r="B83" s="41"/>
    </row>
    <row r="84" spans="1:2" ht="12.75">
      <c r="A84" s="41"/>
      <c r="B84" s="41"/>
    </row>
    <row r="85" spans="1:2" ht="12.75">
      <c r="A85" s="41"/>
      <c r="B85" s="41"/>
    </row>
    <row r="86" spans="1:2" ht="12.75">
      <c r="A86" s="41"/>
      <c r="B86" s="41"/>
    </row>
    <row r="88" spans="2:4" ht="12.75">
      <c r="B88" t="s">
        <v>67</v>
      </c>
      <c r="D88" t="s">
        <v>68</v>
      </c>
    </row>
    <row r="89" spans="2:13" s="36" customFormat="1" ht="12.75">
      <c r="B89" s="36" t="s">
        <v>31</v>
      </c>
      <c r="D89" s="36">
        <v>180</v>
      </c>
      <c r="E89" s="36">
        <v>24</v>
      </c>
      <c r="F89" s="36">
        <f aca="true" t="shared" si="8" ref="F89:M90">+F38+F77</f>
        <v>43</v>
      </c>
      <c r="G89" s="36">
        <f t="shared" si="8"/>
        <v>180</v>
      </c>
      <c r="H89" s="36">
        <f t="shared" si="8"/>
        <v>46</v>
      </c>
      <c r="I89" s="36">
        <f t="shared" si="8"/>
        <v>46</v>
      </c>
      <c r="J89" s="36">
        <f t="shared" si="8"/>
        <v>16</v>
      </c>
      <c r="K89" s="36">
        <f t="shared" si="8"/>
        <v>64</v>
      </c>
      <c r="L89" s="36">
        <f t="shared" si="8"/>
        <v>2</v>
      </c>
      <c r="M89" s="36">
        <f t="shared" si="8"/>
        <v>6</v>
      </c>
    </row>
    <row r="90" spans="2:13" s="24" customFormat="1" ht="12.75">
      <c r="B90" s="24" t="s">
        <v>32</v>
      </c>
      <c r="D90" s="24">
        <v>120</v>
      </c>
      <c r="E90" s="24">
        <v>17</v>
      </c>
      <c r="F90" s="71">
        <f t="shared" si="8"/>
        <v>23</v>
      </c>
      <c r="G90" s="24">
        <f t="shared" si="8"/>
        <v>120</v>
      </c>
      <c r="H90" s="24">
        <f t="shared" si="8"/>
        <v>30</v>
      </c>
      <c r="I90" s="24">
        <f t="shared" si="8"/>
        <v>0</v>
      </c>
      <c r="J90" s="24">
        <f t="shared" si="8"/>
        <v>0</v>
      </c>
      <c r="K90" s="24">
        <f t="shared" si="8"/>
        <v>45</v>
      </c>
      <c r="L90" s="24">
        <f t="shared" si="8"/>
        <v>45</v>
      </c>
      <c r="M90" s="24">
        <f t="shared" si="8"/>
        <v>0</v>
      </c>
    </row>
    <row r="91" spans="2:14" ht="12.75">
      <c r="B91" s="55" t="s">
        <v>33</v>
      </c>
      <c r="D91" s="54">
        <f>SUM(D89:D90)</f>
        <v>300</v>
      </c>
      <c r="E91" s="54">
        <f>SUM(E89:E90)</f>
        <v>41</v>
      </c>
      <c r="F91" s="54">
        <f>SUM(F89:F90)</f>
        <v>66</v>
      </c>
      <c r="G91" s="54">
        <f aca="true" t="shared" si="9" ref="G91:M91">SUM(G89:G90)</f>
        <v>300</v>
      </c>
      <c r="H91" s="54">
        <f t="shared" si="9"/>
        <v>76</v>
      </c>
      <c r="I91" s="54">
        <f t="shared" si="9"/>
        <v>46</v>
      </c>
      <c r="J91" s="54">
        <f t="shared" si="9"/>
        <v>16</v>
      </c>
      <c r="K91" s="54">
        <f t="shared" si="9"/>
        <v>109</v>
      </c>
      <c r="L91" s="54">
        <f t="shared" si="9"/>
        <v>47</v>
      </c>
      <c r="M91" s="54">
        <f t="shared" si="9"/>
        <v>6</v>
      </c>
      <c r="N91" s="54"/>
    </row>
    <row r="92" spans="6:13" ht="12.75">
      <c r="F92" s="15"/>
      <c r="G92" s="15"/>
      <c r="H92" s="15"/>
      <c r="I92" s="15"/>
      <c r="J92" s="15"/>
      <c r="K92" s="15"/>
      <c r="L92" s="15"/>
      <c r="M92" s="15"/>
    </row>
    <row r="95" spans="2:8" ht="12.75">
      <c r="B95" s="43" t="s">
        <v>43</v>
      </c>
      <c r="C95" s="15"/>
      <c r="D95" s="15"/>
      <c r="E95" s="15"/>
      <c r="F95" s="15"/>
      <c r="G95" s="15"/>
      <c r="H95" s="15"/>
    </row>
    <row r="96" spans="2:8" ht="12.75">
      <c r="B96" s="15"/>
      <c r="C96" s="43" t="s">
        <v>33</v>
      </c>
      <c r="D96" s="43" t="s">
        <v>27</v>
      </c>
      <c r="E96" s="43" t="s">
        <v>80</v>
      </c>
      <c r="F96" s="43" t="s">
        <v>27</v>
      </c>
      <c r="G96" s="43" t="s">
        <v>81</v>
      </c>
      <c r="H96" s="43" t="s">
        <v>27</v>
      </c>
    </row>
    <row r="97" spans="2:8" ht="12.75">
      <c r="B97" s="43" t="s">
        <v>35</v>
      </c>
      <c r="C97" s="15">
        <f>+E97+G97</f>
        <v>240</v>
      </c>
      <c r="D97" s="58">
        <f>+C97/$C100</f>
        <v>0.5</v>
      </c>
      <c r="E97" s="59">
        <f>SUM(H12:H25)+SUM(K12:K25)+SUM(H55:H61)+SUM(K55:K61)-H23-H25-K23-K25-H61-K61</f>
        <v>205</v>
      </c>
      <c r="F97" s="58">
        <f>+E97/$E100</f>
        <v>0.5125</v>
      </c>
      <c r="G97" s="59">
        <f>SUM(H28:H29)+SUM(K28:K29)+SUM(H64:H68)+SUM(K64:K68)</f>
        <v>35</v>
      </c>
      <c r="H97" s="58">
        <f>+G97/$G100</f>
        <v>0.4375</v>
      </c>
    </row>
    <row r="98" spans="2:8" ht="12.75">
      <c r="B98" s="43" t="s">
        <v>36</v>
      </c>
      <c r="C98" s="15">
        <f>+E98+G98</f>
        <v>201</v>
      </c>
      <c r="D98" s="58">
        <f>+C98/$C100</f>
        <v>0.41875</v>
      </c>
      <c r="E98" s="59">
        <f>SUM(I12:I25)+SUM(L12:L25)+SUM(I55:I61)+SUM(L55:L61)-I23-I25-L23-L25-I61-L61</f>
        <v>161</v>
      </c>
      <c r="F98" s="58">
        <f>+E98/$E100</f>
        <v>0.4025</v>
      </c>
      <c r="G98" s="59">
        <f>SUM(I28:I29)+SUM(L28:L29)+SUM(I64:I68)+SUM(L64:L68)</f>
        <v>40</v>
      </c>
      <c r="H98" s="58">
        <f>+G98/$G100</f>
        <v>0.5</v>
      </c>
    </row>
    <row r="99" spans="2:8" ht="12.75">
      <c r="B99" s="43" t="s">
        <v>37</v>
      </c>
      <c r="C99" s="15">
        <f>+E99+G99</f>
        <v>39</v>
      </c>
      <c r="D99" s="58">
        <f>+C99/$C100</f>
        <v>0.08125</v>
      </c>
      <c r="E99" s="59">
        <f>SUM(J12:J25)+SUM(M12:M25)+SUM(J55:J61)+SUM(M55:M61)-J23-J25-M23-M25-J61-M61</f>
        <v>34</v>
      </c>
      <c r="F99" s="58">
        <f>+E99/$E100</f>
        <v>0.085</v>
      </c>
      <c r="G99" s="59">
        <f>SUM(J28:J29)+SUM(M28:M29)+SUM(J64:J68)+SUM(M64:M68)</f>
        <v>5</v>
      </c>
      <c r="H99" s="58">
        <f>+G99/$G100</f>
        <v>0.0625</v>
      </c>
    </row>
    <row r="100" spans="2:8" ht="12.75">
      <c r="B100" s="43" t="s">
        <v>33</v>
      </c>
      <c r="C100" s="15">
        <f>+E100+G100</f>
        <v>480</v>
      </c>
      <c r="D100" s="58">
        <f>+C100/$C100</f>
        <v>1</v>
      </c>
      <c r="E100" s="15">
        <f>SUM(E97:E99)</f>
        <v>400</v>
      </c>
      <c r="F100" s="58">
        <f>+E100/$E100</f>
        <v>1</v>
      </c>
      <c r="G100" s="59">
        <v>80</v>
      </c>
      <c r="H100" s="58">
        <f>+G100/$G100</f>
        <v>1</v>
      </c>
    </row>
    <row r="104" spans="3:4" ht="12.75">
      <c r="C104" s="74" t="s">
        <v>92</v>
      </c>
      <c r="D104" s="74" t="s">
        <v>27</v>
      </c>
    </row>
    <row r="105" spans="2:4" ht="12.75">
      <c r="B105" s="15" t="s">
        <v>93</v>
      </c>
      <c r="C105" s="59">
        <f>+G21+G22+G24+G57+G60+G100</f>
        <v>166</v>
      </c>
      <c r="D105" s="75">
        <f>(C105/C100)*100</f>
        <v>34.583333333333336</v>
      </c>
    </row>
  </sheetData>
  <sheetProtection/>
  <mergeCells count="22">
    <mergeCell ref="N9:N11"/>
    <mergeCell ref="F10:F11"/>
    <mergeCell ref="H10:J10"/>
    <mergeCell ref="K10:M10"/>
    <mergeCell ref="H70:J70"/>
    <mergeCell ref="K70:M70"/>
    <mergeCell ref="A9:A11"/>
    <mergeCell ref="B9:B11"/>
    <mergeCell ref="C9:E9"/>
    <mergeCell ref="G9:M9"/>
    <mergeCell ref="B37:E37"/>
    <mergeCell ref="G31:I31"/>
    <mergeCell ref="G52:M52"/>
    <mergeCell ref="J31:L31"/>
    <mergeCell ref="N52:N54"/>
    <mergeCell ref="F53:F54"/>
    <mergeCell ref="H53:J53"/>
    <mergeCell ref="K53:M53"/>
    <mergeCell ref="B76:E76"/>
    <mergeCell ref="A52:A54"/>
    <mergeCell ref="B52:B54"/>
    <mergeCell ref="C52:E5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2011-03-09T10:28:49Z</cp:lastPrinted>
  <dcterms:created xsi:type="dcterms:W3CDTF">2009-03-13T14:33:04Z</dcterms:created>
  <dcterms:modified xsi:type="dcterms:W3CDTF">2011-06-06T12:06:42Z</dcterms:modified>
  <cp:category/>
  <cp:version/>
  <cp:contentType/>
  <cp:contentStatus/>
</cp:coreProperties>
</file>