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II_GiAP" sheetId="1" r:id="rId1"/>
    <sheet name="EKONOMIA_II_RiDF" sheetId="2" r:id="rId2"/>
    <sheet name="EKONOMIA_AE" sheetId="3" r:id="rId3"/>
  </sheets>
  <definedNames/>
  <calcPr fullCalcOnLoad="1"/>
</workbook>
</file>

<file path=xl/sharedStrings.xml><?xml version="1.0" encoding="utf-8"?>
<sst xmlns="http://schemas.openxmlformats.org/spreadsheetml/2006/main" count="455" uniqueCount="117">
  <si>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</si>
  <si>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</si>
  <si>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</si>
  <si>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</si>
  <si>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</si>
  <si>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</si>
  <si>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</si>
  <si>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</si>
  <si>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</si>
  <si>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</si>
  <si>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</si>
  <si>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</si>
  <si>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</si>
  <si>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</si>
  <si>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</si>
  <si>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</si>
  <si>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</si>
  <si>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</si>
  <si>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</si>
  <si>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</si>
  <si>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</si>
  <si>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</si>
  <si>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</si>
  <si>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</si>
  <si>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</si>
  <si>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</si>
  <si>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</si>
  <si>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</si>
  <si>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</si>
  <si>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</si>
  <si>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</si>
  <si>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</si>
  <si>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</si>
  <si>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</si>
  <si>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</si>
  <si>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</si>
  <si>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</si>
  <si>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</si>
  <si>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</si>
  <si>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</si>
  <si>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Standardy kształcenia dla kierunku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</si>
  <si>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</si>
  <si>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</si>
  <si>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</si>
  <si>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</si>
  <si>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</si>
  <si>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</si>
  <si>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</si>
  <si>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</si>
  <si>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</si>
  <si>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</si>
  <si>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</si>
  <si>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</si>
  <si>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</si>
  <si>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</si>
  <si>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</si>
  <si>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</si>
  <si>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</si>
  <si>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</si>
  <si>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</si>
  <si>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</si>
  <si>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</si>
  <si>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</si>
  <si>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>Rok I</t>
  </si>
  <si>
    <t xml:space="preserve">Rok I 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</si>
  <si>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</si>
  <si>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</si>
  <si>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</si>
  <si>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</si>
  <si>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</si>
  <si>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</si>
  <si>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</si>
  <si>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Globalizacja i regionalizacja gospodarki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</si>
  <si>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</si>
  <si>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</si>
  <si>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</si>
  <si>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</si>
  <si>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</si>
  <si>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</si>
  <si>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* student wybiera jeden wykład w semestrze</t>
  </si>
  <si>
    <t>Studia stacjonarne II stopnia</t>
  </si>
  <si>
    <t>Język obcy</t>
  </si>
  <si>
    <t>Historia myśli ekonomicznej</t>
  </si>
  <si>
    <t>Prawo administracyjne</t>
  </si>
  <si>
    <t>Przedsiębiorstwo sektora publicznego</t>
  </si>
  <si>
    <t>min ECTS</t>
  </si>
  <si>
    <t>min godz.</t>
  </si>
  <si>
    <t>Specjalność: Analiza Ekonomiczna</t>
  </si>
  <si>
    <t>Analiza makroekonomiczna</t>
  </si>
  <si>
    <t>Ekonomia porównawcza</t>
  </si>
  <si>
    <t>Ekonometria finansowa</t>
  </si>
  <si>
    <t>Analiza umów i kontraktów</t>
  </si>
  <si>
    <t>Kluczowe problemy gospodarki - analiza ekonomiczna II</t>
  </si>
  <si>
    <t>Analiza koniunktury gospodarczej</t>
  </si>
  <si>
    <t>Analiza Ekonomiczna</t>
  </si>
  <si>
    <t>Analiza raportów giełdowych</t>
  </si>
  <si>
    <t>Metody analizy danych regionalnych</t>
  </si>
  <si>
    <t>Zarządzanie kapitałami</t>
  </si>
  <si>
    <t>Polityka podatkowa UE i wybranych krajów OECD</t>
  </si>
  <si>
    <t>1, 2</t>
  </si>
  <si>
    <t>3, 4</t>
  </si>
  <si>
    <t>Sem."3"</t>
  </si>
  <si>
    <t>Sem."4"</t>
  </si>
  <si>
    <t>"1"</t>
  </si>
  <si>
    <t>"2"</t>
  </si>
  <si>
    <t>IV sem - 1 ECTS</t>
  </si>
  <si>
    <t>IV sem - 12 ECTS</t>
  </si>
  <si>
    <t>"3"</t>
  </si>
  <si>
    <t>"4"</t>
  </si>
  <si>
    <t>II sem. – 1 ECTS</t>
  </si>
  <si>
    <t>Plan studiów na rok akad. 2010/2011</t>
  </si>
  <si>
    <t>Plan studiów na rok akad. 2011/2012</t>
  </si>
  <si>
    <t>Załącznik do Uchwały Rady Wydziału nr 242/2010  z dnia 26.03.2010 r.</t>
  </si>
  <si>
    <t>PK</t>
  </si>
  <si>
    <t>PS</t>
  </si>
  <si>
    <t>PK – przedmioty realizowane dla kierunku</t>
  </si>
  <si>
    <t>PS – przedmioty realizowane dla specjalności (specjalnościowe)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</si>
</sst>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112</v>
      </c>
    </row>
    <row r="3" spans="2:11" ht="12.75">
      <c r="B3" s="15" t="s">
        <v>110</v>
      </c>
      <c r="D3" s="15"/>
      <c r="E3" s="20" t="s">
        <v>22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7">
        <f>G4/G7</f>
        <v>0.5040160642570282</v>
      </c>
      <c r="F4" s="20" t="s">
        <v>24</v>
      </c>
      <c r="G4" s="20">
        <f>H32+K32</f>
        <v>251</v>
      </c>
      <c r="H4" s="15"/>
      <c r="I4" s="15"/>
      <c r="J4" s="15"/>
      <c r="K4" s="15"/>
    </row>
    <row r="5" spans="2:11" ht="12.75">
      <c r="B5" t="s">
        <v>80</v>
      </c>
      <c r="D5" s="15"/>
      <c r="E5" s="57">
        <f>G5/G7</f>
        <v>0.37349397590361444</v>
      </c>
      <c r="F5" s="20" t="s">
        <v>25</v>
      </c>
      <c r="G5" s="20">
        <f>I32+L32</f>
        <v>186</v>
      </c>
      <c r="H5" s="15"/>
      <c r="I5" s="15"/>
      <c r="J5" s="15"/>
      <c r="K5" s="15"/>
    </row>
    <row r="6" spans="2:11" ht="12.75">
      <c r="B6" t="s">
        <v>2</v>
      </c>
      <c r="D6" s="15"/>
      <c r="E6" s="57">
        <f>G6/G7</f>
        <v>0.12248995983935743</v>
      </c>
      <c r="F6" s="20" t="s">
        <v>26</v>
      </c>
      <c r="G6" s="20">
        <f>J32+M32</f>
        <v>61</v>
      </c>
      <c r="H6" s="15"/>
      <c r="I6" s="15"/>
      <c r="J6" s="15"/>
      <c r="K6" s="15"/>
    </row>
    <row r="7" spans="2:11" ht="12.75">
      <c r="B7" t="s">
        <v>39</v>
      </c>
      <c r="D7" s="15"/>
      <c r="E7" s="57">
        <f>SUM(E4:E6)</f>
        <v>1</v>
      </c>
      <c r="F7" s="20" t="s">
        <v>3</v>
      </c>
      <c r="G7" s="20">
        <f>SUM(G4:G6)</f>
        <v>498</v>
      </c>
      <c r="H7" s="15"/>
      <c r="I7" s="15"/>
      <c r="J7" s="15"/>
      <c r="K7" s="15"/>
    </row>
    <row r="8" spans="2:11" ht="12.75">
      <c r="B8" t="s">
        <v>41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89" t="s">
        <v>21</v>
      </c>
      <c r="B9" s="89" t="s">
        <v>4</v>
      </c>
      <c r="C9" s="90" t="s">
        <v>5</v>
      </c>
      <c r="D9" s="90"/>
      <c r="E9" s="90"/>
      <c r="F9" s="66" t="s">
        <v>6</v>
      </c>
      <c r="G9" s="90" t="s">
        <v>7</v>
      </c>
      <c r="H9" s="89"/>
      <c r="I9" s="89"/>
      <c r="J9" s="89"/>
      <c r="K9" s="89"/>
      <c r="L9" s="89"/>
      <c r="M9" s="89"/>
      <c r="N9" s="80" t="s">
        <v>8</v>
      </c>
    </row>
    <row r="10" spans="1:14" s="1" customFormat="1" ht="12.75">
      <c r="A10" s="89"/>
      <c r="B10" s="93"/>
      <c r="C10" s="67" t="s">
        <v>9</v>
      </c>
      <c r="D10" s="67" t="s">
        <v>10</v>
      </c>
      <c r="E10" s="68" t="s">
        <v>11</v>
      </c>
      <c r="F10" s="87" t="s">
        <v>29</v>
      </c>
      <c r="G10" s="68" t="s">
        <v>3</v>
      </c>
      <c r="H10" s="85" t="s">
        <v>12</v>
      </c>
      <c r="I10" s="86"/>
      <c r="J10" s="87"/>
      <c r="K10" s="85" t="s">
        <v>13</v>
      </c>
      <c r="L10" s="86"/>
      <c r="M10" s="87"/>
      <c r="N10" s="81"/>
    </row>
    <row r="11" spans="1:14" s="1" customFormat="1" ht="12.75">
      <c r="A11" s="89"/>
      <c r="B11" s="93"/>
      <c r="C11" s="70"/>
      <c r="D11" s="70" t="s">
        <v>14</v>
      </c>
      <c r="E11" s="71" t="s">
        <v>15</v>
      </c>
      <c r="F11" s="87"/>
      <c r="G11" s="71" t="s">
        <v>16</v>
      </c>
      <c r="H11" s="69" t="s">
        <v>17</v>
      </c>
      <c r="I11" s="72" t="s">
        <v>18</v>
      </c>
      <c r="J11" s="72" t="s">
        <v>19</v>
      </c>
      <c r="K11" s="72" t="s">
        <v>17</v>
      </c>
      <c r="L11" s="72" t="s">
        <v>18</v>
      </c>
      <c r="M11" s="72" t="s">
        <v>19</v>
      </c>
      <c r="N11" s="82"/>
    </row>
    <row r="12" spans="1:14" s="1" customFormat="1" ht="12.75">
      <c r="A12" s="53">
        <v>1</v>
      </c>
      <c r="B12" s="51" t="s">
        <v>45</v>
      </c>
      <c r="C12" s="52">
        <v>1</v>
      </c>
      <c r="D12" s="52">
        <v>1</v>
      </c>
      <c r="E12" s="33"/>
      <c r="F12" s="49">
        <v>5</v>
      </c>
      <c r="G12" s="30">
        <v>30</v>
      </c>
      <c r="H12" s="49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50"/>
    </row>
    <row r="13" spans="1:14" s="1" customFormat="1" ht="12.75">
      <c r="A13" s="53">
        <v>2</v>
      </c>
      <c r="B13" s="51" t="s">
        <v>82</v>
      </c>
      <c r="C13" s="52"/>
      <c r="D13" s="52">
        <v>2</v>
      </c>
      <c r="E13" s="33"/>
      <c r="F13" s="49">
        <v>5</v>
      </c>
      <c r="G13" s="30">
        <v>30</v>
      </c>
      <c r="H13" s="49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50"/>
    </row>
    <row r="14" spans="1:14" s="1" customFormat="1" ht="12.75">
      <c r="A14" s="53">
        <v>3</v>
      </c>
      <c r="B14" s="51" t="s">
        <v>46</v>
      </c>
      <c r="C14" s="52"/>
      <c r="D14" s="52">
        <v>1</v>
      </c>
      <c r="E14" s="33"/>
      <c r="F14" s="49">
        <v>4</v>
      </c>
      <c r="G14" s="30">
        <v>40</v>
      </c>
      <c r="H14" s="49">
        <v>15</v>
      </c>
      <c r="I14" s="31">
        <v>10</v>
      </c>
      <c r="J14" s="31">
        <v>15</v>
      </c>
      <c r="K14" s="31">
        <v>0</v>
      </c>
      <c r="L14" s="31">
        <v>0</v>
      </c>
      <c r="M14" s="31">
        <v>0</v>
      </c>
      <c r="N14" s="60"/>
    </row>
    <row r="15" spans="1:14" s="32" customFormat="1" ht="12.75">
      <c r="A15" s="54">
        <v>4</v>
      </c>
      <c r="B15" s="29" t="s">
        <v>47</v>
      </c>
      <c r="C15" s="30"/>
      <c r="D15" s="30">
        <v>2</v>
      </c>
      <c r="E15" s="30"/>
      <c r="F15" s="31">
        <v>5</v>
      </c>
      <c r="G15" s="30">
        <v>30</v>
      </c>
      <c r="H15" s="31">
        <v>0</v>
      </c>
      <c r="I15" s="31">
        <v>0</v>
      </c>
      <c r="J15" s="31">
        <v>0</v>
      </c>
      <c r="K15" s="31">
        <v>30</v>
      </c>
      <c r="L15" s="31">
        <v>0</v>
      </c>
      <c r="M15" s="31">
        <v>0</v>
      </c>
      <c r="N15" s="29"/>
    </row>
    <row r="16" spans="1:14" s="32" customFormat="1" ht="12.75">
      <c r="A16" s="54">
        <v>5</v>
      </c>
      <c r="B16" s="29" t="s">
        <v>48</v>
      </c>
      <c r="C16" s="31">
        <v>2</v>
      </c>
      <c r="D16" s="30">
        <v>2</v>
      </c>
      <c r="E16" s="31"/>
      <c r="F16" s="31">
        <v>3</v>
      </c>
      <c r="G16" s="31">
        <v>26</v>
      </c>
      <c r="H16" s="31">
        <v>0</v>
      </c>
      <c r="I16" s="31">
        <v>0</v>
      </c>
      <c r="J16" s="31">
        <v>0</v>
      </c>
      <c r="K16" s="31">
        <v>8</v>
      </c>
      <c r="L16" s="31">
        <v>6</v>
      </c>
      <c r="M16" s="31">
        <v>12</v>
      </c>
      <c r="N16" s="60"/>
    </row>
    <row r="17" spans="1:14" s="32" customFormat="1" ht="12.75">
      <c r="A17" s="54">
        <v>6</v>
      </c>
      <c r="B17" s="29" t="s">
        <v>49</v>
      </c>
      <c r="C17" s="31">
        <v>1</v>
      </c>
      <c r="D17" s="30">
        <v>1</v>
      </c>
      <c r="E17" s="31"/>
      <c r="F17" s="31">
        <v>6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2" customFormat="1" ht="12.75">
      <c r="A18" s="55">
        <v>7</v>
      </c>
      <c r="B18" s="21" t="s">
        <v>51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2" customFormat="1" ht="12.75">
      <c r="A19" s="21">
        <v>8</v>
      </c>
      <c r="B19" s="21" t="s">
        <v>52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32" customFormat="1" ht="12.75">
      <c r="A20" s="21">
        <v>9</v>
      </c>
      <c r="B20" s="21" t="s">
        <v>50</v>
      </c>
      <c r="C20" s="22">
        <v>1</v>
      </c>
      <c r="D20" s="22"/>
      <c r="E20" s="22"/>
      <c r="F20" s="22">
        <v>4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23" customFormat="1" ht="12.75">
      <c r="A21" s="26">
        <v>10</v>
      </c>
      <c r="B21" s="3" t="s">
        <v>53</v>
      </c>
      <c r="C21" s="17"/>
      <c r="D21" s="4">
        <v>1</v>
      </c>
      <c r="E21" s="17"/>
      <c r="F21" s="17">
        <v>2</v>
      </c>
      <c r="G21" s="17">
        <v>28</v>
      </c>
      <c r="H21" s="17">
        <v>15</v>
      </c>
      <c r="I21" s="17">
        <v>6</v>
      </c>
      <c r="J21" s="17">
        <v>7</v>
      </c>
      <c r="K21" s="17">
        <v>0</v>
      </c>
      <c r="L21" s="17">
        <v>0</v>
      </c>
      <c r="M21" s="17">
        <v>0</v>
      </c>
      <c r="N21" s="2"/>
    </row>
    <row r="22" spans="1:14" s="35" customFormat="1" ht="12.75">
      <c r="A22" s="26">
        <v>11</v>
      </c>
      <c r="B22" s="3" t="s">
        <v>54</v>
      </c>
      <c r="C22" s="17"/>
      <c r="D22" s="38"/>
      <c r="E22" s="2" t="s">
        <v>99</v>
      </c>
      <c r="F22" s="17">
        <v>0</v>
      </c>
      <c r="G22" s="17">
        <v>30</v>
      </c>
      <c r="H22" s="17">
        <v>0</v>
      </c>
      <c r="I22" s="17">
        <v>15</v>
      </c>
      <c r="J22" s="17">
        <v>0</v>
      </c>
      <c r="K22" s="17">
        <v>0</v>
      </c>
      <c r="L22" s="17">
        <v>15</v>
      </c>
      <c r="M22" s="17">
        <v>0</v>
      </c>
      <c r="N22" s="34"/>
    </row>
    <row r="23" spans="1:14" s="35" customFormat="1" ht="12.75">
      <c r="A23" s="26">
        <v>12</v>
      </c>
      <c r="B23" s="3" t="s">
        <v>55</v>
      </c>
      <c r="C23" s="17">
        <v>1</v>
      </c>
      <c r="D23" s="4">
        <v>1</v>
      </c>
      <c r="E23" s="17"/>
      <c r="F23" s="17">
        <v>2</v>
      </c>
      <c r="G23" s="17">
        <v>20</v>
      </c>
      <c r="H23" s="17">
        <v>10</v>
      </c>
      <c r="I23" s="17">
        <v>10</v>
      </c>
      <c r="J23" s="17">
        <v>0</v>
      </c>
      <c r="K23" s="17">
        <v>0</v>
      </c>
      <c r="L23" s="17">
        <v>0</v>
      </c>
      <c r="M23" s="17">
        <v>0</v>
      </c>
      <c r="N23" s="34"/>
    </row>
    <row r="24" spans="1:14" s="35" customFormat="1" ht="12.75">
      <c r="A24" s="26">
        <v>13</v>
      </c>
      <c r="B24" s="3" t="s">
        <v>56</v>
      </c>
      <c r="C24" s="17"/>
      <c r="D24" s="17">
        <v>1</v>
      </c>
      <c r="E24" s="17"/>
      <c r="F24" s="17">
        <v>2</v>
      </c>
      <c r="G24" s="17">
        <v>29</v>
      </c>
      <c r="H24" s="27">
        <v>14</v>
      </c>
      <c r="I24" s="27">
        <v>6</v>
      </c>
      <c r="J24" s="27">
        <v>9</v>
      </c>
      <c r="K24" s="27">
        <v>0</v>
      </c>
      <c r="L24" s="27">
        <v>0</v>
      </c>
      <c r="M24" s="27">
        <v>0</v>
      </c>
      <c r="N24" s="2"/>
    </row>
    <row r="25" spans="1:14" s="28" customFormat="1" ht="12.75">
      <c r="A25" s="26">
        <v>14</v>
      </c>
      <c r="B25" s="3" t="s">
        <v>81</v>
      </c>
      <c r="C25" s="38"/>
      <c r="D25" s="4" t="s">
        <v>99</v>
      </c>
      <c r="E25" s="38"/>
      <c r="F25" s="17">
        <v>1</v>
      </c>
      <c r="G25" s="38">
        <v>30</v>
      </c>
      <c r="H25" s="27">
        <v>0</v>
      </c>
      <c r="I25" s="27">
        <v>15</v>
      </c>
      <c r="J25" s="27">
        <v>0</v>
      </c>
      <c r="K25" s="27">
        <v>0</v>
      </c>
      <c r="L25" s="27">
        <v>15</v>
      </c>
      <c r="M25" s="27">
        <v>0</v>
      </c>
      <c r="N25" s="3" t="s">
        <v>109</v>
      </c>
    </row>
    <row r="26" spans="1:14" s="28" customFormat="1" ht="12.75">
      <c r="A26" s="26">
        <v>15</v>
      </c>
      <c r="B26" s="3" t="s">
        <v>57</v>
      </c>
      <c r="C26" s="38"/>
      <c r="D26" s="4">
        <v>2</v>
      </c>
      <c r="E26" s="38"/>
      <c r="F26" s="17">
        <v>1</v>
      </c>
      <c r="G26" s="38">
        <v>15</v>
      </c>
      <c r="H26" s="17">
        <v>0</v>
      </c>
      <c r="I26" s="17">
        <v>0</v>
      </c>
      <c r="J26" s="17">
        <v>0</v>
      </c>
      <c r="K26" s="17">
        <v>4</v>
      </c>
      <c r="L26" s="17">
        <v>11</v>
      </c>
      <c r="M26" s="17">
        <v>0</v>
      </c>
      <c r="N26" s="26"/>
    </row>
    <row r="27" spans="1:14" s="28" customFormat="1" ht="12.75">
      <c r="A27" s="26"/>
      <c r="B27" s="3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26"/>
    </row>
    <row r="28" spans="1:14" s="28" customFormat="1" ht="12.75">
      <c r="A28" s="26"/>
      <c r="B28" s="42" t="s">
        <v>35</v>
      </c>
      <c r="C28" s="38"/>
      <c r="D28" s="4"/>
      <c r="E28" s="38"/>
      <c r="F28" s="17"/>
      <c r="G28" s="38"/>
      <c r="H28" s="17"/>
      <c r="I28" s="17"/>
      <c r="J28" s="17"/>
      <c r="K28" s="17"/>
      <c r="L28" s="17"/>
      <c r="M28" s="17"/>
      <c r="N28" s="26"/>
    </row>
    <row r="29" spans="1:14" ht="12.75">
      <c r="A29" s="25">
        <v>16</v>
      </c>
      <c r="B29" s="3" t="s">
        <v>58</v>
      </c>
      <c r="C29" s="38"/>
      <c r="D29" s="4">
        <v>1</v>
      </c>
      <c r="E29" s="38"/>
      <c r="F29" s="17">
        <v>3</v>
      </c>
      <c r="G29" s="38">
        <v>15</v>
      </c>
      <c r="H29" s="17">
        <v>0</v>
      </c>
      <c r="I29" s="17">
        <v>7</v>
      </c>
      <c r="J29" s="17">
        <v>8</v>
      </c>
      <c r="K29" s="17">
        <v>0</v>
      </c>
      <c r="L29" s="17">
        <v>0</v>
      </c>
      <c r="M29" s="17">
        <v>0</v>
      </c>
      <c r="N29" s="2"/>
    </row>
    <row r="30" spans="1:14" ht="12.75">
      <c r="A30" s="25">
        <v>17</v>
      </c>
      <c r="B30" s="25" t="s">
        <v>59</v>
      </c>
      <c r="C30" s="7">
        <v>2</v>
      </c>
      <c r="D30" s="8">
        <v>2</v>
      </c>
      <c r="E30" s="7"/>
      <c r="F30" s="7">
        <v>5</v>
      </c>
      <c r="G30" s="7">
        <v>45</v>
      </c>
      <c r="H30" s="5">
        <v>0</v>
      </c>
      <c r="I30" s="5">
        <v>0</v>
      </c>
      <c r="J30" s="5">
        <v>0</v>
      </c>
      <c r="K30" s="5">
        <v>30</v>
      </c>
      <c r="L30" s="5">
        <v>15</v>
      </c>
      <c r="M30" s="5">
        <v>0</v>
      </c>
      <c r="N30" s="6"/>
    </row>
    <row r="31" spans="1:14" s="1" customFormat="1" ht="12.75">
      <c r="A31" s="3">
        <v>18</v>
      </c>
      <c r="B31" s="3" t="s">
        <v>60</v>
      </c>
      <c r="C31" s="2"/>
      <c r="D31" s="2">
        <v>2</v>
      </c>
      <c r="E31" s="2"/>
      <c r="F31" s="2">
        <v>2</v>
      </c>
      <c r="G31" s="2">
        <v>10</v>
      </c>
      <c r="H31" s="2">
        <v>0</v>
      </c>
      <c r="I31" s="2">
        <v>0</v>
      </c>
      <c r="J31" s="2">
        <v>0</v>
      </c>
      <c r="K31" s="2">
        <v>10</v>
      </c>
      <c r="L31" s="2">
        <v>0</v>
      </c>
      <c r="M31" s="2">
        <v>0</v>
      </c>
      <c r="N31" s="3"/>
    </row>
    <row r="32" spans="1:14" s="13" customFormat="1" ht="12.75">
      <c r="A32" s="11"/>
      <c r="B32" s="11" t="s">
        <v>20</v>
      </c>
      <c r="C32" s="12">
        <f>COUNT(C12:C31)</f>
        <v>7</v>
      </c>
      <c r="D32" s="11"/>
      <c r="E32" s="11"/>
      <c r="F32" s="12">
        <f aca="true" t="shared" si="0" ref="F32:M32">SUM(F12:F31)</f>
        <v>60</v>
      </c>
      <c r="G32" s="12">
        <f t="shared" si="0"/>
        <v>498</v>
      </c>
      <c r="H32" s="12">
        <f t="shared" si="0"/>
        <v>109</v>
      </c>
      <c r="I32" s="12">
        <f t="shared" si="0"/>
        <v>94</v>
      </c>
      <c r="J32" s="12">
        <f t="shared" si="0"/>
        <v>49</v>
      </c>
      <c r="K32" s="12">
        <f t="shared" si="0"/>
        <v>142</v>
      </c>
      <c r="L32" s="12">
        <f t="shared" si="0"/>
        <v>92</v>
      </c>
      <c r="M32" s="12">
        <f t="shared" si="0"/>
        <v>12</v>
      </c>
      <c r="N32" s="11"/>
    </row>
    <row r="33" spans="1:14" s="13" customFormat="1" ht="12.75">
      <c r="A33" s="14"/>
      <c r="B33" s="18" t="s">
        <v>31</v>
      </c>
      <c r="C33" s="19"/>
      <c r="D33" s="19"/>
      <c r="E33" s="19"/>
      <c r="F33" s="19"/>
      <c r="H33" s="96">
        <f>SUM(H32:J32)</f>
        <v>252</v>
      </c>
      <c r="I33" s="96"/>
      <c r="J33" s="96"/>
      <c r="K33" s="96">
        <f>SUM(K32:M32)</f>
        <v>246</v>
      </c>
      <c r="L33" s="96"/>
      <c r="M33" s="96"/>
      <c r="N33" s="14"/>
    </row>
    <row r="34" spans="1:14" s="13" customFormat="1" ht="12.75">
      <c r="A34" s="14"/>
      <c r="B34" s="73" t="s">
        <v>29</v>
      </c>
      <c r="C34" s="19"/>
      <c r="D34" s="19"/>
      <c r="E34" s="19"/>
      <c r="F34" s="73">
        <f>SUM(F12:F31)</f>
        <v>60</v>
      </c>
      <c r="G34" s="74" t="s">
        <v>103</v>
      </c>
      <c r="H34" s="74" t="s">
        <v>104</v>
      </c>
      <c r="I34" s="47"/>
      <c r="J34" s="47"/>
      <c r="K34" s="47"/>
      <c r="L34" s="47"/>
      <c r="M34" s="47"/>
      <c r="N34" s="14"/>
    </row>
    <row r="35" spans="1:14" s="13" customFormat="1" ht="12.75">
      <c r="A35" s="14"/>
      <c r="B35" s="75" t="s">
        <v>113</v>
      </c>
      <c r="C35" s="19"/>
      <c r="D35" s="19"/>
      <c r="E35" s="19"/>
      <c r="F35" s="76">
        <f>SUM(F12:F26)</f>
        <v>50</v>
      </c>
      <c r="G35" s="74">
        <f>+F12+F14+F17+SUM(F20:F24)</f>
        <v>25</v>
      </c>
      <c r="H35" s="74">
        <f>F35-G35</f>
        <v>25</v>
      </c>
      <c r="I35" s="47"/>
      <c r="J35" s="47"/>
      <c r="K35" s="47"/>
      <c r="L35" s="47"/>
      <c r="M35" s="47"/>
      <c r="N35" s="14"/>
    </row>
    <row r="36" spans="1:14" s="13" customFormat="1" ht="12.75">
      <c r="A36" s="14"/>
      <c r="B36" s="75" t="s">
        <v>114</v>
      </c>
      <c r="C36" s="19"/>
      <c r="D36" s="19"/>
      <c r="E36" s="19"/>
      <c r="F36" s="76">
        <f>SUM(F29:F31)</f>
        <v>10</v>
      </c>
      <c r="G36" s="74">
        <f>+F29</f>
        <v>3</v>
      </c>
      <c r="H36" s="74">
        <f>F36-G36</f>
        <v>7</v>
      </c>
      <c r="I36" s="47"/>
      <c r="J36" s="47"/>
      <c r="K36" s="47"/>
      <c r="L36" s="47"/>
      <c r="M36" s="47"/>
      <c r="N36" s="14"/>
    </row>
    <row r="37" spans="1:14" s="13" customFormat="1" ht="12.75">
      <c r="A37" s="14"/>
      <c r="B37" s="78"/>
      <c r="C37" s="79"/>
      <c r="D37" s="79"/>
      <c r="E37" s="79"/>
      <c r="F37"/>
      <c r="G37" s="43">
        <f>SUM(G35:G36)</f>
        <v>28</v>
      </c>
      <c r="H37" s="43">
        <f>SUM(H35:H36)</f>
        <v>32</v>
      </c>
      <c r="I37" s="47"/>
      <c r="J37" s="47"/>
      <c r="K37" s="47"/>
      <c r="L37" s="47"/>
      <c r="M37" s="47"/>
      <c r="N37" s="14"/>
    </row>
    <row r="38" s="1" customFormat="1" ht="12.75"/>
    <row r="39" spans="2:5" ht="12.75">
      <c r="B39" s="78" t="s">
        <v>40</v>
      </c>
      <c r="C39" s="79"/>
      <c r="D39" s="79"/>
      <c r="E39" s="79"/>
    </row>
    <row r="40" spans="2:13" s="36" customFormat="1" ht="12.75">
      <c r="B40" s="36" t="s">
        <v>32</v>
      </c>
      <c r="F40" s="36">
        <f>SUM(F12:F17)</f>
        <v>28</v>
      </c>
      <c r="G40" s="36">
        <f>SUM(G12:G17)</f>
        <v>186</v>
      </c>
      <c r="H40" s="36">
        <f aca="true" t="shared" si="1" ref="H40:M40">SUM(H12:H17)</f>
        <v>40</v>
      </c>
      <c r="I40" s="36">
        <f t="shared" si="1"/>
        <v>35</v>
      </c>
      <c r="J40" s="36">
        <f t="shared" si="1"/>
        <v>25</v>
      </c>
      <c r="K40" s="36">
        <f t="shared" si="1"/>
        <v>68</v>
      </c>
      <c r="L40" s="36">
        <f t="shared" si="1"/>
        <v>6</v>
      </c>
      <c r="M40" s="36">
        <f t="shared" si="1"/>
        <v>12</v>
      </c>
    </row>
    <row r="41" spans="2:13" s="24" customFormat="1" ht="12.75">
      <c r="B41" s="24" t="s">
        <v>33</v>
      </c>
      <c r="F41" s="24">
        <f>SUM(F18:F20)</f>
        <v>14</v>
      </c>
      <c r="G41" s="24">
        <f aca="true" t="shared" si="2" ref="G41:M41">SUM(G18:G20)</f>
        <v>90</v>
      </c>
      <c r="H41" s="24">
        <f t="shared" si="2"/>
        <v>30</v>
      </c>
      <c r="I41" s="24">
        <f t="shared" si="2"/>
        <v>0</v>
      </c>
      <c r="J41" s="24">
        <f t="shared" si="2"/>
        <v>0</v>
      </c>
      <c r="K41" s="24">
        <f t="shared" si="2"/>
        <v>30</v>
      </c>
      <c r="L41" s="24">
        <f t="shared" si="2"/>
        <v>30</v>
      </c>
      <c r="M41" s="24">
        <f t="shared" si="2"/>
        <v>0</v>
      </c>
    </row>
    <row r="42" spans="2:13" ht="12.75">
      <c r="B42" s="41" t="s">
        <v>34</v>
      </c>
      <c r="F42">
        <f aca="true" t="shared" si="3" ref="F42:M42">SUM(F40:F41)</f>
        <v>42</v>
      </c>
      <c r="G42">
        <f t="shared" si="3"/>
        <v>276</v>
      </c>
      <c r="H42">
        <f t="shared" si="3"/>
        <v>70</v>
      </c>
      <c r="I42">
        <f t="shared" si="3"/>
        <v>35</v>
      </c>
      <c r="J42">
        <f t="shared" si="3"/>
        <v>25</v>
      </c>
      <c r="K42">
        <f t="shared" si="3"/>
        <v>98</v>
      </c>
      <c r="L42">
        <f t="shared" si="3"/>
        <v>36</v>
      </c>
      <c r="M42">
        <f t="shared" si="3"/>
        <v>12</v>
      </c>
    </row>
    <row r="43" ht="12.75">
      <c r="B43" s="41"/>
    </row>
    <row r="44" spans="2:13" ht="12.75">
      <c r="B44" s="15" t="s">
        <v>111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0.48264984227129337</v>
      </c>
      <c r="F45" s="20" t="s">
        <v>24</v>
      </c>
      <c r="G45" s="20">
        <f>H68+K68</f>
        <v>153</v>
      </c>
      <c r="H45" s="15"/>
      <c r="I45" s="15"/>
      <c r="J45" s="15"/>
      <c r="K45" s="15"/>
      <c r="L45" s="15"/>
      <c r="M45" s="15"/>
    </row>
    <row r="46" spans="2:13" ht="12.75">
      <c r="B46" t="s">
        <v>80</v>
      </c>
      <c r="D46" s="16"/>
      <c r="E46" s="57">
        <f>G46/G48</f>
        <v>0.4921135646687697</v>
      </c>
      <c r="F46" s="20" t="s">
        <v>25</v>
      </c>
      <c r="G46" s="20">
        <f>I68+L68</f>
        <v>156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0.025236593059936908</v>
      </c>
      <c r="F47" s="20" t="s">
        <v>26</v>
      </c>
      <c r="G47" s="20">
        <f>J68+M68</f>
        <v>8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0.9999999999999999</v>
      </c>
      <c r="F48" s="20" t="s">
        <v>3</v>
      </c>
      <c r="G48" s="20">
        <f>SUM(G45:G47)</f>
        <v>317</v>
      </c>
      <c r="H48" s="15"/>
      <c r="I48" s="15"/>
      <c r="J48" s="15"/>
      <c r="K48" s="15"/>
      <c r="L48" s="15"/>
      <c r="M48" s="15"/>
    </row>
    <row r="49" ht="12.75">
      <c r="B49" t="s">
        <v>41</v>
      </c>
    </row>
    <row r="50" spans="1:14" ht="25.5">
      <c r="A50" s="89" t="s">
        <v>21</v>
      </c>
      <c r="B50" s="90" t="s">
        <v>4</v>
      </c>
      <c r="C50" s="93" t="s">
        <v>5</v>
      </c>
      <c r="D50" s="94"/>
      <c r="E50" s="95"/>
      <c r="F50" s="66" t="s">
        <v>6</v>
      </c>
      <c r="G50" s="93" t="s">
        <v>7</v>
      </c>
      <c r="H50" s="94"/>
      <c r="I50" s="94"/>
      <c r="J50" s="94"/>
      <c r="K50" s="94"/>
      <c r="L50" s="94"/>
      <c r="M50" s="95"/>
      <c r="N50" s="80" t="s">
        <v>8</v>
      </c>
    </row>
    <row r="51" spans="1:14" ht="12.75">
      <c r="A51" s="89"/>
      <c r="B51" s="91"/>
      <c r="C51" s="67" t="s">
        <v>9</v>
      </c>
      <c r="D51" s="67" t="s">
        <v>10</v>
      </c>
      <c r="E51" s="68" t="s">
        <v>11</v>
      </c>
      <c r="F51" s="83" t="s">
        <v>29</v>
      </c>
      <c r="G51" s="68" t="s">
        <v>3</v>
      </c>
      <c r="H51" s="85" t="s">
        <v>101</v>
      </c>
      <c r="I51" s="86"/>
      <c r="J51" s="87"/>
      <c r="K51" s="85" t="s">
        <v>102</v>
      </c>
      <c r="L51" s="86"/>
      <c r="M51" s="87"/>
      <c r="N51" s="81"/>
    </row>
    <row r="52" spans="1:14" ht="12.75">
      <c r="A52" s="89"/>
      <c r="B52" s="92"/>
      <c r="C52" s="70"/>
      <c r="D52" s="70" t="s">
        <v>14</v>
      </c>
      <c r="E52" s="71" t="s">
        <v>15</v>
      </c>
      <c r="F52" s="84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2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6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6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100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106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>
        <v>3.4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105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>
        <v>9</v>
      </c>
      <c r="B61" s="6" t="s">
        <v>81</v>
      </c>
      <c r="C61" s="7"/>
      <c r="D61" s="8">
        <v>3</v>
      </c>
      <c r="E61" s="7"/>
      <c r="F61" s="7">
        <v>2</v>
      </c>
      <c r="G61" s="7">
        <v>15</v>
      </c>
      <c r="H61" s="5">
        <v>0</v>
      </c>
      <c r="I61" s="5">
        <v>15</v>
      </c>
      <c r="J61" s="5">
        <v>0</v>
      </c>
      <c r="K61" s="5">
        <v>0</v>
      </c>
      <c r="L61" s="5">
        <v>0</v>
      </c>
      <c r="M61" s="5">
        <v>0</v>
      </c>
      <c r="N61" s="3"/>
    </row>
    <row r="62" spans="1:14" ht="12.75">
      <c r="A62" s="26"/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</row>
    <row r="63" spans="1:14" ht="12.75">
      <c r="A63" s="3"/>
      <c r="B63" s="42" t="s">
        <v>35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ht="12.75">
      <c r="A64" s="3">
        <v>10</v>
      </c>
      <c r="B64" s="3" t="s">
        <v>83</v>
      </c>
      <c r="C64" s="2">
        <v>3</v>
      </c>
      <c r="D64" s="2"/>
      <c r="E64" s="2"/>
      <c r="F64" s="2">
        <v>2</v>
      </c>
      <c r="G64" s="2">
        <v>15</v>
      </c>
      <c r="H64" s="2">
        <v>15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11</v>
      </c>
      <c r="B65" s="3" t="s">
        <v>84</v>
      </c>
      <c r="C65" s="2">
        <v>3</v>
      </c>
      <c r="D65" s="2"/>
      <c r="E65" s="2"/>
      <c r="F65" s="2">
        <v>4</v>
      </c>
      <c r="G65" s="2">
        <v>30</v>
      </c>
      <c r="H65" s="2">
        <v>15</v>
      </c>
      <c r="I65" s="2">
        <v>15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12</v>
      </c>
      <c r="B66" s="3" t="s">
        <v>72</v>
      </c>
      <c r="C66" s="4"/>
      <c r="D66" s="4">
        <v>4</v>
      </c>
      <c r="E66" s="4"/>
      <c r="F66" s="2">
        <v>2</v>
      </c>
      <c r="G66" s="4">
        <v>15</v>
      </c>
      <c r="H66" s="2">
        <v>0</v>
      </c>
      <c r="I66" s="2">
        <v>0</v>
      </c>
      <c r="J66" s="2">
        <v>0</v>
      </c>
      <c r="K66" s="2">
        <v>15</v>
      </c>
      <c r="L66" s="2">
        <v>0</v>
      </c>
      <c r="M66" s="2">
        <v>0</v>
      </c>
      <c r="N66" s="3"/>
    </row>
    <row r="67" spans="1:14" ht="12.75">
      <c r="A67" s="3">
        <v>13</v>
      </c>
      <c r="B67" s="3" t="s">
        <v>73</v>
      </c>
      <c r="C67" s="4"/>
      <c r="D67" s="4">
        <v>4</v>
      </c>
      <c r="E67" s="4"/>
      <c r="F67" s="2">
        <v>2</v>
      </c>
      <c r="G67" s="4">
        <v>15</v>
      </c>
      <c r="H67" s="2">
        <v>0</v>
      </c>
      <c r="I67" s="2">
        <v>0</v>
      </c>
      <c r="J67" s="2">
        <v>0</v>
      </c>
      <c r="K67" s="2">
        <v>15</v>
      </c>
      <c r="L67" s="2">
        <v>0</v>
      </c>
      <c r="M67" s="2">
        <v>0</v>
      </c>
      <c r="N67" s="3"/>
    </row>
    <row r="68" spans="1:14" ht="12.75">
      <c r="A68" s="11"/>
      <c r="B68" s="11" t="s">
        <v>20</v>
      </c>
      <c r="C68" s="12">
        <f>COUNT(C53:C67)</f>
        <v>5</v>
      </c>
      <c r="D68" s="11"/>
      <c r="E68" s="11"/>
      <c r="F68" s="12">
        <f aca="true" t="shared" si="4" ref="F68:M68">SUM(F53:F67)</f>
        <v>60</v>
      </c>
      <c r="G68" s="12">
        <f t="shared" si="4"/>
        <v>317</v>
      </c>
      <c r="H68" s="12">
        <f t="shared" si="4"/>
        <v>83</v>
      </c>
      <c r="I68" s="12">
        <f t="shared" si="4"/>
        <v>96</v>
      </c>
      <c r="J68" s="12">
        <f t="shared" si="4"/>
        <v>8</v>
      </c>
      <c r="K68" s="12">
        <f t="shared" si="4"/>
        <v>70</v>
      </c>
      <c r="L68" s="12">
        <f t="shared" si="4"/>
        <v>60</v>
      </c>
      <c r="M68" s="12">
        <f t="shared" si="4"/>
        <v>0</v>
      </c>
      <c r="N68" s="11"/>
    </row>
    <row r="69" spans="1:14" ht="12.75">
      <c r="A69" s="15"/>
      <c r="B69" s="15" t="s">
        <v>31</v>
      </c>
      <c r="C69" s="15"/>
      <c r="D69" s="15"/>
      <c r="E69" s="15"/>
      <c r="F69" s="15"/>
      <c r="G69" s="15"/>
      <c r="H69" s="88">
        <f>SUM(H68:J68)</f>
        <v>187</v>
      </c>
      <c r="I69" s="88"/>
      <c r="J69" s="88"/>
      <c r="K69" s="88">
        <f>SUM(K68:M68)</f>
        <v>130</v>
      </c>
      <c r="L69" s="88"/>
      <c r="M69" s="88"/>
      <c r="N69" s="14"/>
    </row>
    <row r="70" spans="1:14" ht="12.75">
      <c r="A70" s="15"/>
      <c r="B70" t="s">
        <v>79</v>
      </c>
      <c r="C70" s="15"/>
      <c r="D70" s="15"/>
      <c r="E70" s="15"/>
      <c r="F70" s="15"/>
      <c r="G70" s="15"/>
      <c r="H70" s="43"/>
      <c r="I70" s="43"/>
      <c r="J70" s="43"/>
      <c r="K70" s="43"/>
      <c r="L70" s="43"/>
      <c r="M70" s="43"/>
      <c r="N70" s="14"/>
    </row>
    <row r="71" spans="1:14" ht="12.75">
      <c r="A71" s="15"/>
      <c r="B71" s="73" t="s">
        <v>29</v>
      </c>
      <c r="C71" s="19"/>
      <c r="D71" s="19"/>
      <c r="E71" s="19"/>
      <c r="F71" s="73">
        <f>SUM(F53:F67)</f>
        <v>60</v>
      </c>
      <c r="G71" s="74" t="s">
        <v>107</v>
      </c>
      <c r="H71" s="74" t="s">
        <v>108</v>
      </c>
      <c r="I71" s="43"/>
      <c r="J71" s="43"/>
      <c r="K71" s="43"/>
      <c r="L71" s="43"/>
      <c r="M71" s="43"/>
      <c r="N71" s="14"/>
    </row>
    <row r="72" spans="1:14" ht="12.75">
      <c r="A72" s="15"/>
      <c r="B72" s="75" t="s">
        <v>113</v>
      </c>
      <c r="C72" s="19"/>
      <c r="D72" s="19"/>
      <c r="E72" s="19"/>
      <c r="F72" s="76">
        <f>SUM(F50:F61)</f>
        <v>50</v>
      </c>
      <c r="G72" s="74">
        <f>+F53+SUM(F55:F59)+F61-13</f>
        <v>27</v>
      </c>
      <c r="H72" s="74">
        <f>F72-G72</f>
        <v>23</v>
      </c>
      <c r="I72" s="43"/>
      <c r="J72" s="43"/>
      <c r="K72" s="43"/>
      <c r="L72" s="43"/>
      <c r="M72" s="43"/>
      <c r="N72" s="14"/>
    </row>
    <row r="73" spans="1:14" ht="12.75">
      <c r="A73" s="15"/>
      <c r="B73" s="75" t="s">
        <v>114</v>
      </c>
      <c r="C73" s="19"/>
      <c r="D73" s="19"/>
      <c r="E73" s="19"/>
      <c r="F73" s="76">
        <f>SUM(F64:F67)</f>
        <v>10</v>
      </c>
      <c r="G73" s="74">
        <f>+F64+F65</f>
        <v>6</v>
      </c>
      <c r="H73" s="74">
        <f>F73-G73</f>
        <v>4</v>
      </c>
      <c r="I73" s="43"/>
      <c r="J73" s="43"/>
      <c r="K73" s="43"/>
      <c r="L73" s="43"/>
      <c r="M73" s="43"/>
      <c r="N73" s="14"/>
    </row>
    <row r="74" spans="1:14" ht="12.75">
      <c r="A74" s="15"/>
      <c r="B74" s="78"/>
      <c r="C74" s="79"/>
      <c r="D74" s="79"/>
      <c r="E74" s="79"/>
      <c r="G74" s="43">
        <f>SUM(G72:G73)</f>
        <v>33</v>
      </c>
      <c r="H74" s="43">
        <f>SUM(H72:H73)</f>
        <v>27</v>
      </c>
      <c r="I74" s="43"/>
      <c r="J74" s="43"/>
      <c r="K74" s="43"/>
      <c r="L74" s="43"/>
      <c r="M74" s="43"/>
      <c r="N74" s="14"/>
    </row>
    <row r="75" spans="1:14" ht="12.75">
      <c r="A75" s="15"/>
      <c r="B75" s="15"/>
      <c r="C75" s="15"/>
      <c r="D75" s="15"/>
      <c r="E75" s="15"/>
      <c r="F75" s="15"/>
      <c r="G75" s="15"/>
      <c r="H75" s="43"/>
      <c r="I75" s="43"/>
      <c r="J75" s="43"/>
      <c r="K75" s="43"/>
      <c r="L75" s="43"/>
      <c r="M75" s="43"/>
      <c r="N75" s="14"/>
    </row>
    <row r="76" spans="1:14" ht="12.75">
      <c r="A76" s="15"/>
      <c r="B76" s="78" t="s">
        <v>40</v>
      </c>
      <c r="C76" s="79"/>
      <c r="D76" s="79"/>
      <c r="E76" s="79"/>
      <c r="N76" s="14"/>
    </row>
    <row r="77" spans="1:14" ht="12.75">
      <c r="A77" s="15"/>
      <c r="B77" s="36" t="s">
        <v>32</v>
      </c>
      <c r="C77" s="36"/>
      <c r="D77" s="36"/>
      <c r="E77" s="36"/>
      <c r="F77" s="36">
        <f>SUM(F53:F53)</f>
        <v>6</v>
      </c>
      <c r="G77" s="36">
        <f>SUM(G53:G53)</f>
        <v>30</v>
      </c>
      <c r="H77" s="36">
        <f aca="true" t="shared" si="5" ref="H77:M77">SUM(H53:H53)</f>
        <v>15</v>
      </c>
      <c r="I77" s="36">
        <f t="shared" si="5"/>
        <v>15</v>
      </c>
      <c r="J77" s="36">
        <f t="shared" si="5"/>
        <v>0</v>
      </c>
      <c r="K77" s="36">
        <f t="shared" si="5"/>
        <v>0</v>
      </c>
      <c r="L77" s="36">
        <f t="shared" si="5"/>
        <v>0</v>
      </c>
      <c r="M77" s="36">
        <f t="shared" si="5"/>
        <v>0</v>
      </c>
      <c r="N77" s="14"/>
    </row>
    <row r="78" spans="1:14" ht="12.75">
      <c r="A78" s="15"/>
      <c r="B78" s="24" t="s">
        <v>33</v>
      </c>
      <c r="C78" s="24"/>
      <c r="D78" s="24"/>
      <c r="E78" s="24"/>
      <c r="F78" s="24">
        <f>SUM(F54:F54)</f>
        <v>6</v>
      </c>
      <c r="G78" s="24">
        <f>SUM(G54:G54)</f>
        <v>30</v>
      </c>
      <c r="H78" s="24">
        <f aca="true" t="shared" si="6" ref="H78:M78">SUM(H54:H54)</f>
        <v>0</v>
      </c>
      <c r="I78" s="24">
        <f t="shared" si="6"/>
        <v>0</v>
      </c>
      <c r="J78" s="24">
        <f t="shared" si="6"/>
        <v>0</v>
      </c>
      <c r="K78" s="24">
        <f t="shared" si="6"/>
        <v>15</v>
      </c>
      <c r="L78" s="24">
        <f t="shared" si="6"/>
        <v>15</v>
      </c>
      <c r="M78" s="24">
        <f t="shared" si="6"/>
        <v>0</v>
      </c>
      <c r="N78" s="14"/>
    </row>
    <row r="79" spans="2:13" ht="12.75">
      <c r="B79" t="s">
        <v>34</v>
      </c>
      <c r="F79">
        <f aca="true" t="shared" si="7" ref="F79:M79">SUM(F76:F78)</f>
        <v>12</v>
      </c>
      <c r="G79">
        <f t="shared" si="7"/>
        <v>60</v>
      </c>
      <c r="H79">
        <f t="shared" si="7"/>
        <v>15</v>
      </c>
      <c r="I79">
        <f t="shared" si="7"/>
        <v>15</v>
      </c>
      <c r="J79">
        <f t="shared" si="7"/>
        <v>0</v>
      </c>
      <c r="K79">
        <f t="shared" si="7"/>
        <v>15</v>
      </c>
      <c r="L79">
        <f t="shared" si="7"/>
        <v>15</v>
      </c>
      <c r="M79">
        <f t="shared" si="7"/>
        <v>0</v>
      </c>
    </row>
    <row r="91" spans="2:5" ht="12.75">
      <c r="B91" s="48" t="s">
        <v>40</v>
      </c>
      <c r="C91" s="56"/>
      <c r="D91" s="56" t="s">
        <v>86</v>
      </c>
      <c r="E91" s="56" t="s">
        <v>85</v>
      </c>
    </row>
    <row r="92" spans="2:13" s="36" customFormat="1" ht="12.75">
      <c r="B92" s="36" t="s">
        <v>32</v>
      </c>
      <c r="D92" s="36">
        <v>180</v>
      </c>
      <c r="E92" s="36">
        <v>24</v>
      </c>
      <c r="F92" s="36">
        <f>+F40+F77</f>
        <v>34</v>
      </c>
      <c r="G92" s="36">
        <f>+G40+G77</f>
        <v>216</v>
      </c>
      <c r="H92" s="36">
        <f>+H40+H77</f>
        <v>55</v>
      </c>
      <c r="I92" s="36">
        <f>+I40+I77</f>
        <v>50</v>
      </c>
      <c r="J92" s="36">
        <f>+J40+J77</f>
        <v>25</v>
      </c>
      <c r="K92" s="36">
        <f>+K40+K77</f>
        <v>68</v>
      </c>
      <c r="L92" s="36">
        <f>+L40+L77</f>
        <v>6</v>
      </c>
      <c r="M92" s="36">
        <f>+M40+M77</f>
        <v>12</v>
      </c>
    </row>
    <row r="93" spans="2:13" s="24" customFormat="1" ht="12.75">
      <c r="B93" s="24" t="s">
        <v>33</v>
      </c>
      <c r="D93" s="24">
        <v>120</v>
      </c>
      <c r="E93" s="24">
        <v>17</v>
      </c>
      <c r="F93" s="24">
        <f>+F41+F78</f>
        <v>20</v>
      </c>
      <c r="G93" s="24">
        <f>+G41+G78</f>
        <v>120</v>
      </c>
      <c r="H93" s="24">
        <f>+H41+H78</f>
        <v>30</v>
      </c>
      <c r="I93" s="24">
        <f>+I41+I78</f>
        <v>0</v>
      </c>
      <c r="J93" s="24">
        <f>+J41+J78</f>
        <v>0</v>
      </c>
      <c r="K93" s="24">
        <f>+K41+K78</f>
        <v>45</v>
      </c>
      <c r="L93" s="24">
        <f>+L41+L78</f>
        <v>45</v>
      </c>
      <c r="M93" s="24">
        <f>+M41+M78</f>
        <v>0</v>
      </c>
    </row>
    <row r="94" spans="2:13" ht="12.75">
      <c r="B94" s="43" t="s">
        <v>34</v>
      </c>
      <c r="D94" s="15">
        <f aca="true" t="shared" si="8" ref="D94:M94">+SUM(D92:D93)</f>
        <v>300</v>
      </c>
      <c r="E94" s="15">
        <f t="shared" si="8"/>
        <v>41</v>
      </c>
      <c r="F94" s="15">
        <f t="shared" si="8"/>
        <v>54</v>
      </c>
      <c r="G94" s="15">
        <f t="shared" si="8"/>
        <v>336</v>
      </c>
      <c r="H94" s="15">
        <f t="shared" si="8"/>
        <v>85</v>
      </c>
      <c r="I94" s="15">
        <f t="shared" si="8"/>
        <v>50</v>
      </c>
      <c r="J94" s="15">
        <f t="shared" si="8"/>
        <v>25</v>
      </c>
      <c r="K94" s="15">
        <f t="shared" si="8"/>
        <v>113</v>
      </c>
      <c r="L94" s="15">
        <f t="shared" si="8"/>
        <v>51</v>
      </c>
      <c r="M94" s="15">
        <f t="shared" si="8"/>
        <v>12</v>
      </c>
    </row>
    <row r="96" spans="2:8" ht="12.75">
      <c r="B96" s="43" t="s">
        <v>43</v>
      </c>
      <c r="C96" s="15"/>
      <c r="D96" s="15"/>
      <c r="E96" s="15"/>
      <c r="F96" s="15"/>
      <c r="G96" s="15"/>
      <c r="H96" s="15"/>
    </row>
    <row r="97" spans="2:8" ht="12.75">
      <c r="B97" s="15"/>
      <c r="C97" s="43" t="s">
        <v>34</v>
      </c>
      <c r="D97" s="43" t="s">
        <v>27</v>
      </c>
      <c r="E97" s="43" t="s">
        <v>113</v>
      </c>
      <c r="F97" s="43" t="s">
        <v>27</v>
      </c>
      <c r="G97" s="43" t="s">
        <v>114</v>
      </c>
      <c r="H97" s="43" t="s">
        <v>27</v>
      </c>
    </row>
    <row r="98" spans="2:8" ht="12.75">
      <c r="B98" s="43" t="s">
        <v>36</v>
      </c>
      <c r="C98" s="15">
        <f>+E98+G98</f>
        <v>404</v>
      </c>
      <c r="D98" s="58">
        <f>+C98/C$101</f>
        <v>0.49570552147239266</v>
      </c>
      <c r="E98" s="15">
        <f>SUM(H12:H26)+SUM(K12:K26)+SUM(H53:H61)+SUM(K53:K61)</f>
        <v>304</v>
      </c>
      <c r="F98" s="58">
        <f>+E98/E$101</f>
        <v>0.4537313432835821</v>
      </c>
      <c r="G98" s="59">
        <f>SUM(H29:H31)+SUM(K29:K31)+SUM(H64:H67)+SUM(K64:K67)</f>
        <v>100</v>
      </c>
      <c r="H98" s="58">
        <f>+G98/G$101</f>
        <v>0.6896551724137931</v>
      </c>
    </row>
    <row r="99" spans="2:8" ht="12.75">
      <c r="B99" s="43" t="s">
        <v>37</v>
      </c>
      <c r="C99" s="15">
        <f>+E99+G99</f>
        <v>342</v>
      </c>
      <c r="D99" s="58">
        <f>+C99/C$101</f>
        <v>0.4196319018404908</v>
      </c>
      <c r="E99" s="15">
        <f>SUM(I12:I26)+SUM(L12:L26)+SUM(I53:I61)+SUM(L53:L61)</f>
        <v>305</v>
      </c>
      <c r="F99" s="58">
        <f>+E99/E$101</f>
        <v>0.4552238805970149</v>
      </c>
      <c r="G99" s="59">
        <f>SUM(I29:I31)+SUM(L29:L31)+SUM(I64:I67)+SUM(L64:L67)</f>
        <v>37</v>
      </c>
      <c r="H99" s="58">
        <f>+G99/G$101</f>
        <v>0.25517241379310346</v>
      </c>
    </row>
    <row r="100" spans="2:8" ht="12.75">
      <c r="B100" s="43" t="s">
        <v>38</v>
      </c>
      <c r="C100" s="15">
        <f>+E100+G100</f>
        <v>69</v>
      </c>
      <c r="D100" s="58">
        <f>+C100/C$101</f>
        <v>0.08466257668711656</v>
      </c>
      <c r="E100" s="15">
        <f>+SUM(J12:J26)+SUM(M12:M26)+SUM(J53:J61)+SUM(M53:M61)</f>
        <v>61</v>
      </c>
      <c r="F100" s="58">
        <f>+E100/E$101</f>
        <v>0.09104477611940298</v>
      </c>
      <c r="G100" s="59">
        <f>SUM(J29:J31)+SUM(M29:M31)+SUM(J64:J67)+SUM(M64:M67)</f>
        <v>8</v>
      </c>
      <c r="H100" s="58">
        <f>+G100/G$101</f>
        <v>0.05517241379310345</v>
      </c>
    </row>
    <row r="101" spans="2:8" ht="12.75">
      <c r="B101" s="43" t="s">
        <v>34</v>
      </c>
      <c r="C101" s="15">
        <f>+E101+G101</f>
        <v>815</v>
      </c>
      <c r="D101" s="58">
        <f>+C101/C$101</f>
        <v>1</v>
      </c>
      <c r="E101" s="15">
        <f>SUM(E98:E100)</f>
        <v>670</v>
      </c>
      <c r="F101" s="58">
        <f>+E101/E$101</f>
        <v>1</v>
      </c>
      <c r="G101" s="59">
        <f>SUM(G98:G100)</f>
        <v>145</v>
      </c>
      <c r="H101" s="58">
        <f>+G101/G$101</f>
        <v>1</v>
      </c>
    </row>
    <row r="104" ht="12.75">
      <c r="B104" t="s">
        <v>115</v>
      </c>
    </row>
    <row r="105" ht="12.75">
      <c r="B105" t="s">
        <v>116</v>
      </c>
    </row>
  </sheetData>
  <sheetProtection/>
  <mergeCells count="24">
    <mergeCell ref="A9:A11"/>
    <mergeCell ref="B9:B11"/>
    <mergeCell ref="C9:E9"/>
    <mergeCell ref="G9:M9"/>
    <mergeCell ref="N9:N11"/>
    <mergeCell ref="F10:F11"/>
    <mergeCell ref="H10:J10"/>
    <mergeCell ref="K10:M10"/>
    <mergeCell ref="A50:A52"/>
    <mergeCell ref="B50:B52"/>
    <mergeCell ref="C50:E50"/>
    <mergeCell ref="G50:M50"/>
    <mergeCell ref="H33:J33"/>
    <mergeCell ref="K33:M33"/>
    <mergeCell ref="B39:E39"/>
    <mergeCell ref="B37:E37"/>
    <mergeCell ref="B76:E76"/>
    <mergeCell ref="N50:N52"/>
    <mergeCell ref="F51:F52"/>
    <mergeCell ref="H51:J51"/>
    <mergeCell ref="K51:M51"/>
    <mergeCell ref="H69:J69"/>
    <mergeCell ref="K69:M69"/>
    <mergeCell ref="B74:E74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view="pageLayout" workbookViewId="0" topLeftCell="A1">
      <selection activeCell="E104" sqref="D104:E104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112</v>
      </c>
    </row>
    <row r="3" spans="2:16" ht="12.75">
      <c r="B3" s="15" t="s">
        <v>110</v>
      </c>
      <c r="E3" s="20" t="s">
        <v>23</v>
      </c>
      <c r="F3" s="20" t="s">
        <v>0</v>
      </c>
      <c r="G3" s="20"/>
      <c r="O3" s="15"/>
      <c r="P3" s="15"/>
    </row>
    <row r="4" spans="2:16" ht="12.75">
      <c r="B4" t="s">
        <v>1</v>
      </c>
      <c r="E4" s="57">
        <f>G4/G7</f>
        <v>0.49372384937238495</v>
      </c>
      <c r="F4" s="20" t="s">
        <v>24</v>
      </c>
      <c r="G4" s="20">
        <f>H31+K31</f>
        <v>236</v>
      </c>
      <c r="O4" s="16"/>
      <c r="P4" s="15"/>
    </row>
    <row r="5" spans="2:16" ht="12.75">
      <c r="B5" t="s">
        <v>80</v>
      </c>
      <c r="E5" s="57">
        <f>G5/G7</f>
        <v>0.3786610878661088</v>
      </c>
      <c r="F5" s="20" t="s">
        <v>25</v>
      </c>
      <c r="G5" s="20">
        <f>I31+L31</f>
        <v>181</v>
      </c>
      <c r="O5" s="16"/>
      <c r="P5" s="15"/>
    </row>
    <row r="6" spans="2:16" ht="12.75">
      <c r="B6" t="s">
        <v>63</v>
      </c>
      <c r="E6" s="57">
        <f>G6/G7</f>
        <v>0.12761506276150628</v>
      </c>
      <c r="F6" s="20" t="s">
        <v>26</v>
      </c>
      <c r="G6" s="20">
        <f>J31+M31</f>
        <v>61</v>
      </c>
      <c r="O6" s="16"/>
      <c r="P6" s="15"/>
    </row>
    <row r="7" spans="2:16" ht="12.75">
      <c r="B7" t="s">
        <v>39</v>
      </c>
      <c r="E7" s="57">
        <f>SUM(E4:E6)</f>
        <v>1</v>
      </c>
      <c r="F7" s="20" t="s">
        <v>3</v>
      </c>
      <c r="G7" s="20">
        <f>SUM(G4:G6)</f>
        <v>478</v>
      </c>
      <c r="O7" s="15"/>
      <c r="P7" s="15"/>
    </row>
    <row r="8" spans="2:7" ht="12.75">
      <c r="B8" t="s">
        <v>42</v>
      </c>
      <c r="E8" s="20"/>
      <c r="F8" s="20"/>
      <c r="G8" s="20"/>
    </row>
    <row r="9" spans="1:14" ht="12.75" customHeight="1">
      <c r="A9" s="89" t="s">
        <v>21</v>
      </c>
      <c r="B9" s="89" t="s">
        <v>4</v>
      </c>
      <c r="C9" s="90" t="s">
        <v>5</v>
      </c>
      <c r="D9" s="90"/>
      <c r="E9" s="90"/>
      <c r="F9" s="66" t="s">
        <v>30</v>
      </c>
      <c r="G9" s="90" t="s">
        <v>7</v>
      </c>
      <c r="H9" s="89"/>
      <c r="I9" s="89"/>
      <c r="J9" s="89"/>
      <c r="K9" s="89"/>
      <c r="L9" s="89"/>
      <c r="M9" s="89"/>
      <c r="N9" s="80" t="s">
        <v>8</v>
      </c>
    </row>
    <row r="10" spans="1:14" s="1" customFormat="1" ht="12.75">
      <c r="A10" s="89"/>
      <c r="B10" s="93"/>
      <c r="C10" s="67" t="s">
        <v>9</v>
      </c>
      <c r="D10" s="67" t="s">
        <v>10</v>
      </c>
      <c r="E10" s="68" t="s">
        <v>11</v>
      </c>
      <c r="F10" s="87" t="s">
        <v>29</v>
      </c>
      <c r="G10" s="68" t="s">
        <v>3</v>
      </c>
      <c r="H10" s="85" t="s">
        <v>12</v>
      </c>
      <c r="I10" s="86"/>
      <c r="J10" s="87"/>
      <c r="K10" s="85" t="s">
        <v>13</v>
      </c>
      <c r="L10" s="86"/>
      <c r="M10" s="87"/>
      <c r="N10" s="81"/>
    </row>
    <row r="11" spans="1:14" s="1" customFormat="1" ht="12.75">
      <c r="A11" s="89"/>
      <c r="B11" s="93"/>
      <c r="C11" s="70"/>
      <c r="D11" s="70" t="s">
        <v>14</v>
      </c>
      <c r="E11" s="71" t="s">
        <v>15</v>
      </c>
      <c r="F11" s="87"/>
      <c r="G11" s="71" t="s">
        <v>16</v>
      </c>
      <c r="H11" s="69" t="s">
        <v>17</v>
      </c>
      <c r="I11" s="72" t="s">
        <v>18</v>
      </c>
      <c r="J11" s="72" t="s">
        <v>19</v>
      </c>
      <c r="K11" s="72" t="s">
        <v>17</v>
      </c>
      <c r="L11" s="72" t="s">
        <v>18</v>
      </c>
      <c r="M11" s="72" t="s">
        <v>19</v>
      </c>
      <c r="N11" s="82"/>
    </row>
    <row r="12" spans="1:14" s="32" customFormat="1" ht="12.75">
      <c r="A12" s="53">
        <v>1</v>
      </c>
      <c r="B12" s="51" t="s">
        <v>45</v>
      </c>
      <c r="C12" s="52">
        <v>1</v>
      </c>
      <c r="D12" s="52">
        <v>1</v>
      </c>
      <c r="E12" s="33"/>
      <c r="F12" s="49">
        <v>5</v>
      </c>
      <c r="G12" s="30">
        <v>30</v>
      </c>
      <c r="H12" s="49">
        <v>15</v>
      </c>
      <c r="I12" s="31">
        <v>15</v>
      </c>
      <c r="J12" s="31">
        <v>0</v>
      </c>
      <c r="K12" s="31">
        <v>0</v>
      </c>
      <c r="L12" s="31">
        <v>0</v>
      </c>
      <c r="M12" s="31">
        <v>0</v>
      </c>
      <c r="N12" s="50"/>
    </row>
    <row r="13" spans="1:14" s="32" customFormat="1" ht="12.75">
      <c r="A13" s="53">
        <v>2</v>
      </c>
      <c r="B13" s="51" t="s">
        <v>82</v>
      </c>
      <c r="C13" s="52"/>
      <c r="D13" s="52">
        <v>2</v>
      </c>
      <c r="E13" s="33"/>
      <c r="F13" s="49">
        <v>5</v>
      </c>
      <c r="G13" s="30">
        <v>30</v>
      </c>
      <c r="H13" s="49">
        <v>0</v>
      </c>
      <c r="I13" s="31">
        <v>0</v>
      </c>
      <c r="J13" s="31">
        <v>0</v>
      </c>
      <c r="K13" s="31">
        <v>30</v>
      </c>
      <c r="L13" s="31">
        <v>0</v>
      </c>
      <c r="M13" s="31">
        <v>0</v>
      </c>
      <c r="N13" s="50"/>
    </row>
    <row r="14" spans="1:14" s="32" customFormat="1" ht="12.75">
      <c r="A14" s="53">
        <v>3</v>
      </c>
      <c r="B14" s="51" t="s">
        <v>46</v>
      </c>
      <c r="C14" s="52"/>
      <c r="D14" s="52">
        <v>1</v>
      </c>
      <c r="E14" s="33"/>
      <c r="F14" s="49">
        <v>4</v>
      </c>
      <c r="G14" s="30">
        <v>40</v>
      </c>
      <c r="H14" s="49">
        <v>15</v>
      </c>
      <c r="I14" s="31">
        <v>10</v>
      </c>
      <c r="J14" s="31">
        <v>15</v>
      </c>
      <c r="K14" s="31">
        <v>0</v>
      </c>
      <c r="L14" s="31">
        <v>0</v>
      </c>
      <c r="M14" s="31">
        <v>0</v>
      </c>
      <c r="N14" s="60"/>
    </row>
    <row r="15" spans="1:14" s="32" customFormat="1" ht="12.75">
      <c r="A15" s="54">
        <v>4</v>
      </c>
      <c r="B15" s="29" t="s">
        <v>47</v>
      </c>
      <c r="C15" s="30"/>
      <c r="D15" s="30">
        <v>2</v>
      </c>
      <c r="E15" s="30"/>
      <c r="F15" s="31">
        <v>5</v>
      </c>
      <c r="G15" s="30">
        <v>30</v>
      </c>
      <c r="H15" s="31">
        <v>0</v>
      </c>
      <c r="I15" s="31">
        <v>0</v>
      </c>
      <c r="J15" s="31">
        <v>0</v>
      </c>
      <c r="K15" s="31">
        <v>30</v>
      </c>
      <c r="L15" s="31">
        <v>0</v>
      </c>
      <c r="M15" s="31">
        <v>0</v>
      </c>
      <c r="N15" s="29"/>
    </row>
    <row r="16" spans="1:14" s="23" customFormat="1" ht="12.75">
      <c r="A16" s="54">
        <v>5</v>
      </c>
      <c r="B16" s="29" t="s">
        <v>48</v>
      </c>
      <c r="C16" s="31">
        <v>2</v>
      </c>
      <c r="D16" s="30">
        <v>2</v>
      </c>
      <c r="E16" s="31"/>
      <c r="F16" s="31">
        <v>3</v>
      </c>
      <c r="G16" s="31">
        <v>26</v>
      </c>
      <c r="H16" s="31">
        <v>0</v>
      </c>
      <c r="I16" s="31">
        <v>0</v>
      </c>
      <c r="J16" s="31">
        <v>0</v>
      </c>
      <c r="K16" s="31">
        <v>8</v>
      </c>
      <c r="L16" s="31">
        <v>6</v>
      </c>
      <c r="M16" s="31">
        <v>12</v>
      </c>
      <c r="N16" s="60"/>
    </row>
    <row r="17" spans="1:14" s="23" customFormat="1" ht="12.75">
      <c r="A17" s="54">
        <v>6</v>
      </c>
      <c r="B17" s="29" t="s">
        <v>49</v>
      </c>
      <c r="C17" s="31">
        <v>1</v>
      </c>
      <c r="D17" s="30">
        <v>1</v>
      </c>
      <c r="E17" s="31"/>
      <c r="F17" s="31">
        <v>6</v>
      </c>
      <c r="G17" s="31">
        <v>30</v>
      </c>
      <c r="H17" s="31">
        <v>10</v>
      </c>
      <c r="I17" s="31">
        <v>10</v>
      </c>
      <c r="J17" s="31">
        <v>10</v>
      </c>
      <c r="K17" s="31">
        <v>0</v>
      </c>
      <c r="L17" s="31">
        <v>0</v>
      </c>
      <c r="M17" s="31">
        <v>0</v>
      </c>
      <c r="N17" s="29"/>
    </row>
    <row r="18" spans="1:14" s="35" customFormat="1" ht="12.75">
      <c r="A18" s="55">
        <v>7</v>
      </c>
      <c r="B18" s="21" t="s">
        <v>51</v>
      </c>
      <c r="C18" s="22">
        <v>2</v>
      </c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s="35" customFormat="1" ht="12.75">
      <c r="A19" s="21">
        <v>8</v>
      </c>
      <c r="B19" s="21" t="s">
        <v>52</v>
      </c>
      <c r="C19" s="22"/>
      <c r="D19" s="39">
        <v>2</v>
      </c>
      <c r="E19" s="22"/>
      <c r="F19" s="22">
        <v>5</v>
      </c>
      <c r="G19" s="22">
        <v>30</v>
      </c>
      <c r="H19" s="22">
        <v>0</v>
      </c>
      <c r="I19" s="22">
        <v>0</v>
      </c>
      <c r="J19" s="22">
        <v>0</v>
      </c>
      <c r="K19" s="22">
        <v>15</v>
      </c>
      <c r="L19" s="22">
        <v>15</v>
      </c>
      <c r="M19" s="22">
        <v>0</v>
      </c>
      <c r="N19" s="21"/>
    </row>
    <row r="20" spans="1:14" s="35" customFormat="1" ht="12.75">
      <c r="A20" s="21">
        <v>9</v>
      </c>
      <c r="B20" s="21" t="s">
        <v>50</v>
      </c>
      <c r="C20" s="22">
        <v>1</v>
      </c>
      <c r="D20" s="22"/>
      <c r="E20" s="22"/>
      <c r="F20" s="22">
        <v>4</v>
      </c>
      <c r="G20" s="22">
        <v>30</v>
      </c>
      <c r="H20" s="22">
        <v>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/>
    </row>
    <row r="21" spans="1:14" s="35" customFormat="1" ht="12.75">
      <c r="A21" s="26">
        <v>10</v>
      </c>
      <c r="B21" s="3" t="s">
        <v>53</v>
      </c>
      <c r="C21" s="17"/>
      <c r="D21" s="4">
        <v>1</v>
      </c>
      <c r="E21" s="17"/>
      <c r="F21" s="17">
        <v>2</v>
      </c>
      <c r="G21" s="17">
        <v>28</v>
      </c>
      <c r="H21" s="17">
        <v>15</v>
      </c>
      <c r="I21" s="17">
        <v>6</v>
      </c>
      <c r="J21" s="17">
        <v>7</v>
      </c>
      <c r="K21" s="17">
        <v>0</v>
      </c>
      <c r="L21" s="17">
        <v>0</v>
      </c>
      <c r="M21" s="17">
        <v>0</v>
      </c>
      <c r="N21" s="2"/>
    </row>
    <row r="22" spans="1:14" s="35" customFormat="1" ht="12.75">
      <c r="A22" s="26">
        <v>11</v>
      </c>
      <c r="B22" s="3" t="s">
        <v>54</v>
      </c>
      <c r="C22" s="17"/>
      <c r="D22" s="38"/>
      <c r="E22" s="2" t="s">
        <v>99</v>
      </c>
      <c r="F22" s="17">
        <v>0</v>
      </c>
      <c r="G22" s="17">
        <v>30</v>
      </c>
      <c r="H22" s="17">
        <v>0</v>
      </c>
      <c r="I22" s="17">
        <v>15</v>
      </c>
      <c r="J22" s="17">
        <v>0</v>
      </c>
      <c r="K22" s="17">
        <v>0</v>
      </c>
      <c r="L22" s="17">
        <v>15</v>
      </c>
      <c r="M22" s="17">
        <v>0</v>
      </c>
      <c r="N22" s="34"/>
    </row>
    <row r="23" spans="1:14" s="37" customFormat="1" ht="12.75">
      <c r="A23" s="26">
        <v>12</v>
      </c>
      <c r="B23" s="3" t="s">
        <v>55</v>
      </c>
      <c r="C23" s="17">
        <v>1</v>
      </c>
      <c r="D23" s="4">
        <v>1</v>
      </c>
      <c r="E23" s="17"/>
      <c r="F23" s="17">
        <v>2</v>
      </c>
      <c r="G23" s="17">
        <v>20</v>
      </c>
      <c r="H23" s="17">
        <v>10</v>
      </c>
      <c r="I23" s="17">
        <v>10</v>
      </c>
      <c r="J23" s="17">
        <v>0</v>
      </c>
      <c r="K23" s="17">
        <v>0</v>
      </c>
      <c r="L23" s="17">
        <v>0</v>
      </c>
      <c r="M23" s="17">
        <v>0</v>
      </c>
      <c r="N23" s="34"/>
    </row>
    <row r="24" spans="1:14" s="28" customFormat="1" ht="12.75">
      <c r="A24" s="26">
        <v>13</v>
      </c>
      <c r="B24" s="3" t="s">
        <v>56</v>
      </c>
      <c r="C24" s="17"/>
      <c r="D24" s="17">
        <v>1</v>
      </c>
      <c r="E24" s="17"/>
      <c r="F24" s="17">
        <v>2</v>
      </c>
      <c r="G24" s="17">
        <v>29</v>
      </c>
      <c r="H24" s="27">
        <v>14</v>
      </c>
      <c r="I24" s="27">
        <v>6</v>
      </c>
      <c r="J24" s="27">
        <v>9</v>
      </c>
      <c r="K24" s="27">
        <v>0</v>
      </c>
      <c r="L24" s="27">
        <v>0</v>
      </c>
      <c r="M24" s="27">
        <v>0</v>
      </c>
      <c r="N24" s="2"/>
    </row>
    <row r="25" spans="1:14" s="1" customFormat="1" ht="12.75">
      <c r="A25" s="26">
        <v>14</v>
      </c>
      <c r="B25" s="3" t="s">
        <v>81</v>
      </c>
      <c r="C25" s="38"/>
      <c r="D25" s="4" t="s">
        <v>99</v>
      </c>
      <c r="E25" s="38"/>
      <c r="F25" s="17">
        <v>1</v>
      </c>
      <c r="G25" s="38">
        <v>30</v>
      </c>
      <c r="H25" s="27">
        <v>0</v>
      </c>
      <c r="I25" s="27">
        <v>15</v>
      </c>
      <c r="J25" s="27">
        <v>0</v>
      </c>
      <c r="K25" s="27">
        <v>0</v>
      </c>
      <c r="L25" s="27">
        <v>15</v>
      </c>
      <c r="M25" s="27">
        <v>0</v>
      </c>
      <c r="N25" s="3" t="s">
        <v>109</v>
      </c>
    </row>
    <row r="26" spans="1:14" s="1" customFormat="1" ht="12.75">
      <c r="A26" s="26">
        <v>15</v>
      </c>
      <c r="B26" s="3" t="s">
        <v>57</v>
      </c>
      <c r="C26" s="38"/>
      <c r="D26" s="4">
        <v>2</v>
      </c>
      <c r="E26" s="38"/>
      <c r="F26" s="17">
        <v>1</v>
      </c>
      <c r="G26" s="38">
        <v>15</v>
      </c>
      <c r="H26" s="17">
        <v>0</v>
      </c>
      <c r="I26" s="17">
        <v>0</v>
      </c>
      <c r="J26" s="17">
        <v>0</v>
      </c>
      <c r="K26" s="17">
        <v>4</v>
      </c>
      <c r="L26" s="17">
        <v>11</v>
      </c>
      <c r="M26" s="17">
        <v>0</v>
      </c>
      <c r="N26" s="26"/>
    </row>
    <row r="27" spans="1:14" s="1" customFormat="1" ht="12.75">
      <c r="A27" s="26"/>
      <c r="B27" s="46"/>
      <c r="C27" s="38"/>
      <c r="D27" s="4"/>
      <c r="E27" s="38"/>
      <c r="F27" s="17"/>
      <c r="G27" s="38"/>
      <c r="H27" s="17"/>
      <c r="I27" s="17"/>
      <c r="J27" s="17"/>
      <c r="K27" s="17"/>
      <c r="L27" s="17"/>
      <c r="M27" s="17"/>
      <c r="N27" s="3"/>
    </row>
    <row r="28" spans="1:14" s="1" customFormat="1" ht="12.75">
      <c r="A28" s="3"/>
      <c r="B28" s="42" t="s">
        <v>35</v>
      </c>
      <c r="C28" s="2"/>
      <c r="D28" s="2"/>
      <c r="E28" s="2"/>
      <c r="F28" s="2"/>
      <c r="G28" s="2"/>
      <c r="H28" s="5"/>
      <c r="I28" s="5"/>
      <c r="J28" s="5"/>
      <c r="K28" s="5"/>
      <c r="L28" s="5"/>
      <c r="M28" s="5"/>
      <c r="N28" s="3"/>
    </row>
    <row r="29" spans="1:14" s="1" customFormat="1" ht="12.75">
      <c r="A29" s="3">
        <v>16</v>
      </c>
      <c r="B29" s="3" t="s">
        <v>61</v>
      </c>
      <c r="C29" s="2">
        <v>1</v>
      </c>
      <c r="D29" s="2">
        <v>1</v>
      </c>
      <c r="E29" s="2"/>
      <c r="F29" s="2">
        <v>5</v>
      </c>
      <c r="G29" s="2">
        <v>20</v>
      </c>
      <c r="H29" s="5">
        <v>10</v>
      </c>
      <c r="I29" s="5">
        <v>10</v>
      </c>
      <c r="J29" s="5">
        <v>0</v>
      </c>
      <c r="K29" s="5">
        <v>0</v>
      </c>
      <c r="L29" s="5">
        <v>0</v>
      </c>
      <c r="M29" s="5">
        <v>0</v>
      </c>
      <c r="N29" s="3"/>
    </row>
    <row r="30" spans="1:14" s="1" customFormat="1" ht="12.75">
      <c r="A30" s="3">
        <v>17</v>
      </c>
      <c r="B30" s="3" t="s">
        <v>62</v>
      </c>
      <c r="C30" s="2">
        <v>2</v>
      </c>
      <c r="D30" s="2">
        <v>2</v>
      </c>
      <c r="E30" s="2"/>
      <c r="F30" s="2">
        <v>5</v>
      </c>
      <c r="G30" s="2">
        <v>30</v>
      </c>
      <c r="H30" s="5">
        <v>0</v>
      </c>
      <c r="I30" s="5">
        <v>0</v>
      </c>
      <c r="J30" s="5">
        <v>0</v>
      </c>
      <c r="K30" s="5">
        <v>15</v>
      </c>
      <c r="L30" s="5">
        <v>7</v>
      </c>
      <c r="M30" s="5">
        <v>8</v>
      </c>
      <c r="N30" s="2"/>
    </row>
    <row r="31" spans="1:14" s="13" customFormat="1" ht="12.75">
      <c r="A31" s="11"/>
      <c r="B31" s="11" t="s">
        <v>20</v>
      </c>
      <c r="C31" s="12">
        <f>COUNT(C12:C30)</f>
        <v>8</v>
      </c>
      <c r="D31" s="12"/>
      <c r="E31" s="11"/>
      <c r="F31" s="12">
        <f aca="true" t="shared" si="0" ref="F31:M31">SUM(F12:F30)</f>
        <v>60</v>
      </c>
      <c r="G31" s="12">
        <f t="shared" si="0"/>
        <v>478</v>
      </c>
      <c r="H31" s="12">
        <f t="shared" si="0"/>
        <v>119</v>
      </c>
      <c r="I31" s="12">
        <f t="shared" si="0"/>
        <v>97</v>
      </c>
      <c r="J31" s="12">
        <f t="shared" si="0"/>
        <v>41</v>
      </c>
      <c r="K31" s="12">
        <f t="shared" si="0"/>
        <v>117</v>
      </c>
      <c r="L31" s="12">
        <f t="shared" si="0"/>
        <v>84</v>
      </c>
      <c r="M31" s="12">
        <f t="shared" si="0"/>
        <v>20</v>
      </c>
      <c r="N31" s="11"/>
    </row>
    <row r="32" spans="1:14" s="1" customFormat="1" ht="12.75">
      <c r="A32" s="28"/>
      <c r="B32" s="18" t="s">
        <v>31</v>
      </c>
      <c r="C32" s="19"/>
      <c r="D32" s="19"/>
      <c r="E32" s="19"/>
      <c r="F32" s="13"/>
      <c r="G32" s="96">
        <f>SUM(H31:J31)</f>
        <v>257</v>
      </c>
      <c r="H32" s="96"/>
      <c r="I32" s="96"/>
      <c r="J32" s="96">
        <f>SUM(K31:M31)</f>
        <v>221</v>
      </c>
      <c r="K32" s="96"/>
      <c r="L32" s="96"/>
      <c r="M32" s="10"/>
      <c r="N32" s="9"/>
    </row>
    <row r="33" spans="1:14" s="1" customFormat="1" ht="12.75">
      <c r="A33" s="28"/>
      <c r="B33" s="73" t="s">
        <v>29</v>
      </c>
      <c r="C33" s="19"/>
      <c r="D33" s="19"/>
      <c r="E33" s="19"/>
      <c r="F33" s="73">
        <f>SUM(F12:F30)</f>
        <v>60</v>
      </c>
      <c r="G33" s="74" t="s">
        <v>103</v>
      </c>
      <c r="H33" s="74" t="s">
        <v>104</v>
      </c>
      <c r="I33" s="47"/>
      <c r="J33" s="47"/>
      <c r="K33" s="47"/>
      <c r="L33" s="47"/>
      <c r="M33" s="10"/>
      <c r="N33" s="9"/>
    </row>
    <row r="34" spans="1:14" s="1" customFormat="1" ht="12.75">
      <c r="A34" s="28"/>
      <c r="B34" s="75" t="s">
        <v>113</v>
      </c>
      <c r="C34" s="19"/>
      <c r="D34" s="19"/>
      <c r="E34" s="19"/>
      <c r="F34" s="76">
        <f>SUM(F12:F26)</f>
        <v>50</v>
      </c>
      <c r="G34" s="74">
        <f>+F12+F14+F17+SUM(F20:F24)</f>
        <v>25</v>
      </c>
      <c r="H34" s="74">
        <f>F34-G34</f>
        <v>25</v>
      </c>
      <c r="I34" s="47"/>
      <c r="J34" s="47"/>
      <c r="K34" s="47"/>
      <c r="L34" s="47"/>
      <c r="M34" s="10"/>
      <c r="N34" s="9"/>
    </row>
    <row r="35" spans="1:14" s="1" customFormat="1" ht="12.75">
      <c r="A35" s="28"/>
      <c r="B35" s="75" t="s">
        <v>114</v>
      </c>
      <c r="C35" s="19"/>
      <c r="D35" s="19"/>
      <c r="E35" s="19"/>
      <c r="F35" s="76">
        <f>SUM(F29:F30)</f>
        <v>10</v>
      </c>
      <c r="G35" s="74">
        <f>+F29</f>
        <v>5</v>
      </c>
      <c r="H35" s="74">
        <f>F35-G35</f>
        <v>5</v>
      </c>
      <c r="I35" s="47"/>
      <c r="J35" s="47"/>
      <c r="K35" s="47"/>
      <c r="L35" s="47"/>
      <c r="M35" s="10"/>
      <c r="N35" s="9"/>
    </row>
    <row r="36" spans="1:14" s="1" customFormat="1" ht="12.75">
      <c r="A36" s="28"/>
      <c r="B36" s="78"/>
      <c r="C36" s="79"/>
      <c r="D36" s="79"/>
      <c r="E36" s="79"/>
      <c r="F36"/>
      <c r="G36" s="43">
        <f>SUM(G34:G35)</f>
        <v>30</v>
      </c>
      <c r="H36" s="43">
        <f>SUM(H34:H35)</f>
        <v>30</v>
      </c>
      <c r="I36" s="47"/>
      <c r="J36" s="47"/>
      <c r="K36" s="47"/>
      <c r="L36" s="47"/>
      <c r="M36" s="10"/>
      <c r="N36" s="9"/>
    </row>
    <row r="37" spans="1:14" s="1" customFormat="1" ht="12.75">
      <c r="A37" s="28"/>
      <c r="B37" s="18"/>
      <c r="C37" s="19"/>
      <c r="D37" s="19"/>
      <c r="E37" s="19"/>
      <c r="F37" s="13"/>
      <c r="G37" s="47"/>
      <c r="H37" s="47"/>
      <c r="I37" s="47"/>
      <c r="J37" s="47"/>
      <c r="K37" s="47"/>
      <c r="L37" s="47"/>
      <c r="M37" s="10"/>
      <c r="N37" s="9"/>
    </row>
    <row r="39" spans="2:5" ht="12.75">
      <c r="B39" s="78" t="s">
        <v>40</v>
      </c>
      <c r="C39" s="79"/>
      <c r="D39" s="79"/>
      <c r="E39" s="79"/>
    </row>
    <row r="40" spans="2:13" s="36" customFormat="1" ht="12.75">
      <c r="B40" s="36" t="s">
        <v>32</v>
      </c>
      <c r="F40" s="36">
        <f>SUM(F12:F17)</f>
        <v>28</v>
      </c>
      <c r="G40" s="36">
        <f>SUM(G12:G17)</f>
        <v>186</v>
      </c>
      <c r="H40" s="36">
        <f aca="true" t="shared" si="1" ref="H40:M40">SUM(H12:H17)</f>
        <v>40</v>
      </c>
      <c r="I40" s="36">
        <f t="shared" si="1"/>
        <v>35</v>
      </c>
      <c r="J40" s="36">
        <f t="shared" si="1"/>
        <v>25</v>
      </c>
      <c r="K40" s="36">
        <f t="shared" si="1"/>
        <v>68</v>
      </c>
      <c r="L40" s="36">
        <f t="shared" si="1"/>
        <v>6</v>
      </c>
      <c r="M40" s="36">
        <f t="shared" si="1"/>
        <v>12</v>
      </c>
    </row>
    <row r="41" spans="2:13" s="24" customFormat="1" ht="12.75">
      <c r="B41" s="24" t="s">
        <v>33</v>
      </c>
      <c r="F41" s="24">
        <f>SUM(F18:F20)</f>
        <v>14</v>
      </c>
      <c r="G41" s="24">
        <f>SUM(G18:G20)</f>
        <v>90</v>
      </c>
      <c r="H41" s="24">
        <f aca="true" t="shared" si="2" ref="H41:M41">SUM(H18:H20)</f>
        <v>30</v>
      </c>
      <c r="I41" s="24">
        <f t="shared" si="2"/>
        <v>0</v>
      </c>
      <c r="J41" s="24">
        <f t="shared" si="2"/>
        <v>0</v>
      </c>
      <c r="K41" s="24">
        <f t="shared" si="2"/>
        <v>30</v>
      </c>
      <c r="L41" s="24">
        <f t="shared" si="2"/>
        <v>30</v>
      </c>
      <c r="M41" s="24">
        <f t="shared" si="2"/>
        <v>0</v>
      </c>
    </row>
    <row r="42" spans="2:13" ht="12.75">
      <c r="B42" s="41" t="s">
        <v>34</v>
      </c>
      <c r="F42">
        <f aca="true" t="shared" si="3" ref="F42:M42">SUM(F40:F41)</f>
        <v>42</v>
      </c>
      <c r="G42">
        <f t="shared" si="3"/>
        <v>276</v>
      </c>
      <c r="H42">
        <f t="shared" si="3"/>
        <v>70</v>
      </c>
      <c r="I42">
        <f t="shared" si="3"/>
        <v>35</v>
      </c>
      <c r="J42">
        <f t="shared" si="3"/>
        <v>25</v>
      </c>
      <c r="K42">
        <f t="shared" si="3"/>
        <v>98</v>
      </c>
      <c r="L42">
        <f t="shared" si="3"/>
        <v>36</v>
      </c>
      <c r="M42">
        <f t="shared" si="3"/>
        <v>12</v>
      </c>
    </row>
    <row r="44" spans="2:13" ht="12.75">
      <c r="B44" s="15" t="s">
        <v>111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0.4836795252225519</v>
      </c>
      <c r="F45" s="20" t="s">
        <v>24</v>
      </c>
      <c r="G45" s="20">
        <f>H69+K69</f>
        <v>163</v>
      </c>
      <c r="H45" s="15"/>
      <c r="I45" s="15"/>
      <c r="J45" s="15"/>
      <c r="K45" s="15"/>
      <c r="L45" s="15"/>
      <c r="M45" s="15"/>
    </row>
    <row r="46" spans="2:13" ht="12.75">
      <c r="B46" t="s">
        <v>80</v>
      </c>
      <c r="D46" s="16"/>
      <c r="E46" s="57">
        <f>G46/G48</f>
        <v>0.49258160237388726</v>
      </c>
      <c r="F46" s="20" t="s">
        <v>25</v>
      </c>
      <c r="G46" s="20">
        <f>I69+L69</f>
        <v>166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0.02373887240356083</v>
      </c>
      <c r="F47" s="20" t="s">
        <v>26</v>
      </c>
      <c r="G47" s="20">
        <f>J69+M69</f>
        <v>8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1</v>
      </c>
      <c r="F48" s="20" t="s">
        <v>3</v>
      </c>
      <c r="G48" s="20">
        <f>SUM(G45:G47)</f>
        <v>337</v>
      </c>
      <c r="H48" s="15"/>
      <c r="I48" s="15"/>
      <c r="J48" s="15"/>
      <c r="K48" s="15"/>
      <c r="L48" s="15"/>
      <c r="M48" s="15"/>
    </row>
    <row r="49" ht="12.75">
      <c r="B49" t="s">
        <v>42</v>
      </c>
    </row>
    <row r="50" spans="1:14" ht="25.5">
      <c r="A50" s="89" t="s">
        <v>21</v>
      </c>
      <c r="B50" s="90" t="s">
        <v>4</v>
      </c>
      <c r="C50" s="93" t="s">
        <v>5</v>
      </c>
      <c r="D50" s="94"/>
      <c r="E50" s="95"/>
      <c r="F50" s="66" t="s">
        <v>6</v>
      </c>
      <c r="G50" s="93" t="s">
        <v>7</v>
      </c>
      <c r="H50" s="94"/>
      <c r="I50" s="94"/>
      <c r="J50" s="94"/>
      <c r="K50" s="94"/>
      <c r="L50" s="94"/>
      <c r="M50" s="95"/>
      <c r="N50" s="80" t="s">
        <v>8</v>
      </c>
    </row>
    <row r="51" spans="1:14" ht="12.75">
      <c r="A51" s="89"/>
      <c r="B51" s="91"/>
      <c r="C51" s="67" t="s">
        <v>9</v>
      </c>
      <c r="D51" s="67" t="s">
        <v>10</v>
      </c>
      <c r="E51" s="68" t="s">
        <v>11</v>
      </c>
      <c r="F51" s="83" t="s">
        <v>29</v>
      </c>
      <c r="G51" s="68" t="s">
        <v>3</v>
      </c>
      <c r="H51" s="85" t="s">
        <v>101</v>
      </c>
      <c r="I51" s="86"/>
      <c r="J51" s="87"/>
      <c r="K51" s="85" t="s">
        <v>102</v>
      </c>
      <c r="L51" s="86"/>
      <c r="M51" s="87"/>
      <c r="N51" s="81"/>
    </row>
    <row r="52" spans="1:14" ht="12.75">
      <c r="A52" s="89"/>
      <c r="B52" s="92"/>
      <c r="C52" s="70"/>
      <c r="D52" s="70" t="s">
        <v>14</v>
      </c>
      <c r="E52" s="71" t="s">
        <v>15</v>
      </c>
      <c r="F52" s="84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2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6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6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100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106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 t="s">
        <v>100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105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>
        <v>9</v>
      </c>
      <c r="B61" s="6" t="s">
        <v>81</v>
      </c>
      <c r="C61" s="7"/>
      <c r="D61" s="8">
        <v>3</v>
      </c>
      <c r="E61" s="7"/>
      <c r="F61" s="7">
        <v>2</v>
      </c>
      <c r="G61" s="7">
        <v>15</v>
      </c>
      <c r="H61" s="5">
        <v>0</v>
      </c>
      <c r="I61" s="5">
        <v>15</v>
      </c>
      <c r="J61" s="5">
        <v>0</v>
      </c>
      <c r="K61" s="5">
        <v>0</v>
      </c>
      <c r="L61" s="5">
        <v>0</v>
      </c>
      <c r="M61" s="5">
        <v>0</v>
      </c>
      <c r="N61" s="3"/>
    </row>
    <row r="62" spans="1:14" ht="12.75">
      <c r="A62" s="26"/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</row>
    <row r="63" spans="1:14" ht="12.75">
      <c r="A63" s="3"/>
      <c r="B63" s="42" t="s">
        <v>35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ht="12.75">
      <c r="A64" s="3">
        <v>10</v>
      </c>
      <c r="B64" s="3" t="s">
        <v>74</v>
      </c>
      <c r="C64" s="2"/>
      <c r="D64" s="4">
        <v>3</v>
      </c>
      <c r="E64" s="2"/>
      <c r="F64" s="2">
        <v>1</v>
      </c>
      <c r="G64" s="2">
        <v>15</v>
      </c>
      <c r="H64" s="2">
        <v>15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11</v>
      </c>
      <c r="B65" s="3" t="s">
        <v>75</v>
      </c>
      <c r="C65" s="2"/>
      <c r="D65" s="4">
        <v>3</v>
      </c>
      <c r="E65" s="2"/>
      <c r="F65" s="2">
        <v>2</v>
      </c>
      <c r="G65" s="2">
        <v>20</v>
      </c>
      <c r="H65" s="2">
        <v>10</v>
      </c>
      <c r="I65" s="2">
        <v>10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3">
        <v>12</v>
      </c>
      <c r="B66" s="3" t="s">
        <v>76</v>
      </c>
      <c r="C66" s="2">
        <v>3</v>
      </c>
      <c r="D66" s="2"/>
      <c r="E66" s="2"/>
      <c r="F66" s="2">
        <v>2</v>
      </c>
      <c r="G66" s="2">
        <v>15</v>
      </c>
      <c r="H66" s="2">
        <v>15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ht="12.75">
      <c r="A67" s="3">
        <v>13</v>
      </c>
      <c r="B67" s="3" t="s">
        <v>77</v>
      </c>
      <c r="C67" s="2">
        <v>4</v>
      </c>
      <c r="D67" s="2">
        <v>4</v>
      </c>
      <c r="E67" s="2"/>
      <c r="F67" s="2">
        <v>3</v>
      </c>
      <c r="G67" s="2">
        <v>30</v>
      </c>
      <c r="H67" s="2">
        <v>0</v>
      </c>
      <c r="I67" s="2">
        <v>0</v>
      </c>
      <c r="J67" s="2">
        <v>0</v>
      </c>
      <c r="K67" s="2">
        <v>15</v>
      </c>
      <c r="L67" s="2">
        <v>15</v>
      </c>
      <c r="M67" s="2">
        <v>0</v>
      </c>
      <c r="N67" s="3"/>
    </row>
    <row r="68" spans="1:14" ht="12.75">
      <c r="A68" s="3">
        <v>14</v>
      </c>
      <c r="B68" s="3" t="s">
        <v>78</v>
      </c>
      <c r="C68" s="2"/>
      <c r="D68" s="2">
        <v>4</v>
      </c>
      <c r="E68" s="2"/>
      <c r="F68" s="2">
        <v>2</v>
      </c>
      <c r="G68" s="2">
        <v>15</v>
      </c>
      <c r="H68" s="2">
        <v>0</v>
      </c>
      <c r="I68" s="2">
        <v>0</v>
      </c>
      <c r="J68" s="2">
        <v>0</v>
      </c>
      <c r="K68" s="2">
        <v>15</v>
      </c>
      <c r="L68" s="2">
        <v>0</v>
      </c>
      <c r="M68" s="2">
        <v>0</v>
      </c>
      <c r="N68" s="3"/>
    </row>
    <row r="69" spans="1:14" ht="12.75">
      <c r="A69" s="11"/>
      <c r="B69" s="11" t="s">
        <v>20</v>
      </c>
      <c r="C69" s="12">
        <f>COUNT(C53:C68)</f>
        <v>5</v>
      </c>
      <c r="D69" s="11"/>
      <c r="E69" s="11"/>
      <c r="F69" s="12">
        <f aca="true" t="shared" si="4" ref="F69:M69">SUM(F53:F68)</f>
        <v>60</v>
      </c>
      <c r="G69" s="12">
        <f t="shared" si="4"/>
        <v>337</v>
      </c>
      <c r="H69" s="12">
        <f t="shared" si="4"/>
        <v>93</v>
      </c>
      <c r="I69" s="12">
        <f t="shared" si="4"/>
        <v>91</v>
      </c>
      <c r="J69" s="12">
        <f t="shared" si="4"/>
        <v>8</v>
      </c>
      <c r="K69" s="12">
        <f t="shared" si="4"/>
        <v>70</v>
      </c>
      <c r="L69" s="12">
        <f t="shared" si="4"/>
        <v>75</v>
      </c>
      <c r="M69" s="12">
        <f t="shared" si="4"/>
        <v>0</v>
      </c>
      <c r="N69" s="11"/>
    </row>
    <row r="70" spans="1:14" ht="12.75">
      <c r="A70" s="15"/>
      <c r="B70" s="15" t="s">
        <v>31</v>
      </c>
      <c r="C70" s="15"/>
      <c r="D70" s="15"/>
      <c r="E70" s="15"/>
      <c r="F70" s="15"/>
      <c r="G70" s="15"/>
      <c r="H70" s="88">
        <f>SUM(H69:J69)</f>
        <v>192</v>
      </c>
      <c r="I70" s="88"/>
      <c r="J70" s="88"/>
      <c r="K70" s="88">
        <f>SUM(K69:M69)</f>
        <v>145</v>
      </c>
      <c r="L70" s="88"/>
      <c r="M70" s="88"/>
      <c r="N70" s="14"/>
    </row>
    <row r="71" spans="1:14" ht="12.75">
      <c r="A71" s="15"/>
      <c r="B71" t="s">
        <v>79</v>
      </c>
      <c r="C71" s="15"/>
      <c r="D71" s="15"/>
      <c r="E71" s="15"/>
      <c r="F71" s="15"/>
      <c r="G71" s="15"/>
      <c r="H71" s="43"/>
      <c r="I71" s="43"/>
      <c r="J71" s="43"/>
      <c r="K71" s="43"/>
      <c r="L71" s="43"/>
      <c r="M71" s="43"/>
      <c r="N71" s="14"/>
    </row>
    <row r="72" spans="1:14" ht="12.75">
      <c r="A72" s="15"/>
      <c r="B72" s="73" t="s">
        <v>29</v>
      </c>
      <c r="C72" s="19"/>
      <c r="D72" s="19"/>
      <c r="E72" s="19"/>
      <c r="F72" s="73">
        <f>SUM(F53:F68)</f>
        <v>60</v>
      </c>
      <c r="G72" s="74" t="s">
        <v>107</v>
      </c>
      <c r="H72" s="74" t="s">
        <v>108</v>
      </c>
      <c r="I72" s="43"/>
      <c r="J72" s="43"/>
      <c r="K72" s="43"/>
      <c r="L72" s="43"/>
      <c r="M72" s="43"/>
      <c r="N72" s="14"/>
    </row>
    <row r="73" spans="1:14" ht="12.75">
      <c r="A73" s="15"/>
      <c r="B73" s="75" t="s">
        <v>113</v>
      </c>
      <c r="C73" s="19"/>
      <c r="D73" s="19"/>
      <c r="E73" s="19"/>
      <c r="F73" s="76">
        <f>SUM(F53:F61)</f>
        <v>50</v>
      </c>
      <c r="G73" s="74">
        <f>+F53+SUM(F55:F59)+F61-13</f>
        <v>27</v>
      </c>
      <c r="H73" s="74">
        <f>F73-G73</f>
        <v>23</v>
      </c>
      <c r="I73" s="43"/>
      <c r="J73" s="43"/>
      <c r="K73" s="43"/>
      <c r="L73" s="43"/>
      <c r="M73" s="43"/>
      <c r="N73" s="14"/>
    </row>
    <row r="74" spans="1:14" ht="12.75">
      <c r="A74" s="15"/>
      <c r="B74" s="75" t="s">
        <v>114</v>
      </c>
      <c r="C74" s="19"/>
      <c r="D74" s="19"/>
      <c r="E74" s="19"/>
      <c r="F74" s="76">
        <f>SUM(F64:F68)</f>
        <v>10</v>
      </c>
      <c r="G74" s="74">
        <f>SUM(F64:F66)</f>
        <v>5</v>
      </c>
      <c r="H74" s="74">
        <f>F74-G74</f>
        <v>5</v>
      </c>
      <c r="I74" s="43"/>
      <c r="J74" s="43"/>
      <c r="K74" s="43"/>
      <c r="L74" s="43"/>
      <c r="M74" s="43"/>
      <c r="N74" s="14"/>
    </row>
    <row r="75" spans="1:14" ht="12.75">
      <c r="A75" s="15"/>
      <c r="B75" s="78"/>
      <c r="C75" s="79"/>
      <c r="D75" s="79"/>
      <c r="E75" s="79"/>
      <c r="G75" s="43">
        <f>SUM(G73:G74)</f>
        <v>32</v>
      </c>
      <c r="H75" s="43">
        <f>SUM(H73:H74)</f>
        <v>28</v>
      </c>
      <c r="I75" s="43"/>
      <c r="J75" s="43"/>
      <c r="K75" s="43"/>
      <c r="L75" s="43"/>
      <c r="M75" s="43"/>
      <c r="N75" s="14"/>
    </row>
    <row r="76" spans="1:14" ht="12.75">
      <c r="A76" s="15"/>
      <c r="C76" s="15"/>
      <c r="D76" s="15"/>
      <c r="E76" s="15"/>
      <c r="F76" s="15"/>
      <c r="G76" s="15"/>
      <c r="H76" s="43"/>
      <c r="I76" s="43"/>
      <c r="J76" s="43"/>
      <c r="K76" s="43"/>
      <c r="L76" s="43"/>
      <c r="M76" s="43"/>
      <c r="N76" s="14"/>
    </row>
    <row r="77" spans="1:14" ht="12.75">
      <c r="A77" s="15"/>
      <c r="B77" s="15"/>
      <c r="C77" s="15"/>
      <c r="D77" s="15"/>
      <c r="E77" s="15"/>
      <c r="F77" s="15"/>
      <c r="G77" s="15"/>
      <c r="H77" s="43"/>
      <c r="I77" s="43"/>
      <c r="J77" s="43"/>
      <c r="K77" s="43"/>
      <c r="L77" s="43"/>
      <c r="M77" s="43"/>
      <c r="N77" s="14"/>
    </row>
    <row r="78" spans="1:14" ht="12.75">
      <c r="A78" s="15"/>
      <c r="B78" s="78" t="s">
        <v>40</v>
      </c>
      <c r="C78" s="79"/>
      <c r="D78" s="79"/>
      <c r="E78" s="79"/>
      <c r="N78" s="14"/>
    </row>
    <row r="79" spans="1:14" ht="12.75">
      <c r="A79" s="15"/>
      <c r="B79" s="36" t="s">
        <v>32</v>
      </c>
      <c r="C79" s="36"/>
      <c r="D79" s="36"/>
      <c r="E79" s="36"/>
      <c r="F79" s="36">
        <f>SUM(F53:F53)</f>
        <v>6</v>
      </c>
      <c r="G79" s="36">
        <f>SUM(G53:G53)</f>
        <v>30</v>
      </c>
      <c r="H79" s="36">
        <f aca="true" t="shared" si="5" ref="H79:M79">SUM(H53:H53)</f>
        <v>15</v>
      </c>
      <c r="I79" s="36">
        <f t="shared" si="5"/>
        <v>15</v>
      </c>
      <c r="J79" s="36">
        <f t="shared" si="5"/>
        <v>0</v>
      </c>
      <c r="K79" s="36">
        <f t="shared" si="5"/>
        <v>0</v>
      </c>
      <c r="L79" s="36">
        <f t="shared" si="5"/>
        <v>0</v>
      </c>
      <c r="M79" s="36">
        <f t="shared" si="5"/>
        <v>0</v>
      </c>
      <c r="N79" s="14"/>
    </row>
    <row r="80" spans="1:14" ht="12.75">
      <c r="A80" s="15"/>
      <c r="B80" s="24" t="s">
        <v>33</v>
      </c>
      <c r="C80" s="24"/>
      <c r="D80" s="24"/>
      <c r="E80" s="24"/>
      <c r="F80" s="24">
        <f>SUM(F54:F54)</f>
        <v>6</v>
      </c>
      <c r="G80" s="24">
        <f>SUM(G54:G54)</f>
        <v>30</v>
      </c>
      <c r="H80" s="24">
        <f aca="true" t="shared" si="6" ref="H80:M80">SUM(H54:H54)</f>
        <v>0</v>
      </c>
      <c r="I80" s="24">
        <f t="shared" si="6"/>
        <v>0</v>
      </c>
      <c r="J80" s="24">
        <f t="shared" si="6"/>
        <v>0</v>
      </c>
      <c r="K80" s="24">
        <f t="shared" si="6"/>
        <v>15</v>
      </c>
      <c r="L80" s="24">
        <f t="shared" si="6"/>
        <v>15</v>
      </c>
      <c r="M80" s="24">
        <f t="shared" si="6"/>
        <v>0</v>
      </c>
      <c r="N80" s="14"/>
    </row>
    <row r="81" spans="2:13" ht="12.75">
      <c r="B81" s="41" t="s">
        <v>34</v>
      </c>
      <c r="F81">
        <f aca="true" t="shared" si="7" ref="F81:M81">SUM(F78:F80)</f>
        <v>12</v>
      </c>
      <c r="G81">
        <f t="shared" si="7"/>
        <v>60</v>
      </c>
      <c r="H81">
        <f t="shared" si="7"/>
        <v>15</v>
      </c>
      <c r="I81">
        <f t="shared" si="7"/>
        <v>15</v>
      </c>
      <c r="J81">
        <f t="shared" si="7"/>
        <v>0</v>
      </c>
      <c r="K81">
        <f t="shared" si="7"/>
        <v>15</v>
      </c>
      <c r="L81">
        <f t="shared" si="7"/>
        <v>15</v>
      </c>
      <c r="M81">
        <f t="shared" si="7"/>
        <v>0</v>
      </c>
    </row>
    <row r="91" spans="2:5" ht="12.75">
      <c r="B91" t="s">
        <v>40</v>
      </c>
      <c r="D91" s="56" t="s">
        <v>86</v>
      </c>
      <c r="E91" s="56" t="s">
        <v>85</v>
      </c>
    </row>
    <row r="92" spans="2:13" s="36" customFormat="1" ht="12.75">
      <c r="B92" s="36" t="s">
        <v>32</v>
      </c>
      <c r="D92" s="36">
        <v>180</v>
      </c>
      <c r="E92" s="36">
        <v>24</v>
      </c>
      <c r="F92" s="36">
        <f>+F40+F79</f>
        <v>34</v>
      </c>
      <c r="G92" s="36">
        <f>+G40+G79</f>
        <v>216</v>
      </c>
      <c r="H92" s="36">
        <f>+H40+H79</f>
        <v>55</v>
      </c>
      <c r="I92" s="36">
        <f>+I40+I79</f>
        <v>50</v>
      </c>
      <c r="J92" s="36">
        <f>+J40+J79</f>
        <v>25</v>
      </c>
      <c r="K92" s="36">
        <f>+K40+K79</f>
        <v>68</v>
      </c>
      <c r="L92" s="36">
        <f>+L40+L79</f>
        <v>6</v>
      </c>
      <c r="M92" s="36">
        <f>+M40+M79</f>
        <v>12</v>
      </c>
    </row>
    <row r="93" spans="2:13" s="24" customFormat="1" ht="12.75">
      <c r="B93" s="24" t="s">
        <v>33</v>
      </c>
      <c r="D93" s="24">
        <v>120</v>
      </c>
      <c r="E93" s="24">
        <v>17</v>
      </c>
      <c r="F93" s="24">
        <f>+F41+F80</f>
        <v>20</v>
      </c>
      <c r="G93" s="24">
        <f>+G41+G80</f>
        <v>120</v>
      </c>
      <c r="H93" s="24">
        <f>+H41+H80</f>
        <v>30</v>
      </c>
      <c r="I93" s="24">
        <f>+I41+I80</f>
        <v>0</v>
      </c>
      <c r="J93" s="24">
        <f>+J41+J80</f>
        <v>0</v>
      </c>
      <c r="K93" s="24">
        <f>+K41+K80</f>
        <v>45</v>
      </c>
      <c r="L93" s="24">
        <f>+L41+L80</f>
        <v>45</v>
      </c>
      <c r="M93" s="24">
        <f>+M41+M80</f>
        <v>0</v>
      </c>
    </row>
    <row r="94" spans="2:13" ht="12.75">
      <c r="B94" s="43" t="s">
        <v>34</v>
      </c>
      <c r="D94" s="15">
        <f>+SUM(D92:D93)</f>
        <v>300</v>
      </c>
      <c r="E94" s="15">
        <f>+SUM(E92:E93)</f>
        <v>41</v>
      </c>
      <c r="F94" s="15">
        <f aca="true" t="shared" si="8" ref="F94:M94">+SUM(F92:F93)</f>
        <v>54</v>
      </c>
      <c r="G94" s="15">
        <f t="shared" si="8"/>
        <v>336</v>
      </c>
      <c r="H94" s="15">
        <f t="shared" si="8"/>
        <v>85</v>
      </c>
      <c r="I94" s="15">
        <f t="shared" si="8"/>
        <v>50</v>
      </c>
      <c r="J94" s="15">
        <f t="shared" si="8"/>
        <v>25</v>
      </c>
      <c r="K94" s="15">
        <f t="shared" si="8"/>
        <v>113</v>
      </c>
      <c r="L94" s="15">
        <f t="shared" si="8"/>
        <v>51</v>
      </c>
      <c r="M94" s="15">
        <f t="shared" si="8"/>
        <v>12</v>
      </c>
    </row>
    <row r="99" spans="2:8" ht="12.75">
      <c r="B99" s="43" t="s">
        <v>44</v>
      </c>
      <c r="C99" s="15"/>
      <c r="D99" s="15"/>
      <c r="E99" s="15"/>
      <c r="F99" s="15"/>
      <c r="G99" s="15"/>
      <c r="H99" s="15"/>
    </row>
    <row r="100" spans="2:8" ht="12.75">
      <c r="B100" s="15"/>
      <c r="C100" s="43" t="s">
        <v>34</v>
      </c>
      <c r="D100" s="43" t="s">
        <v>27</v>
      </c>
      <c r="E100" s="43" t="s">
        <v>113</v>
      </c>
      <c r="F100" s="43" t="s">
        <v>27</v>
      </c>
      <c r="G100" s="43" t="s">
        <v>114</v>
      </c>
      <c r="H100" s="43" t="s">
        <v>27</v>
      </c>
    </row>
    <row r="101" spans="2:8" ht="12.75">
      <c r="B101" s="43" t="s">
        <v>36</v>
      </c>
      <c r="C101" s="15">
        <f>+E101+G101</f>
        <v>399</v>
      </c>
      <c r="D101" s="58">
        <f>+C101/$C104</f>
        <v>0.48957055214723927</v>
      </c>
      <c r="E101" s="15">
        <f>SUM(H12:H26)+SUM(K12:K26)+SUM(H53:H61)+SUM(K53:K61)</f>
        <v>304</v>
      </c>
      <c r="F101" s="58">
        <f>+E101/$E104</f>
        <v>0.4537313432835821</v>
      </c>
      <c r="G101" s="59">
        <f>SUM(H29:H30)+SUM(K29:K30)+SUM(H64:H68)+SUM(K64:K68)</f>
        <v>95</v>
      </c>
      <c r="H101" s="58">
        <f>+G101/$G104</f>
        <v>0.6551724137931034</v>
      </c>
    </row>
    <row r="102" spans="2:8" ht="12.75">
      <c r="B102" s="43" t="s">
        <v>37</v>
      </c>
      <c r="C102" s="15">
        <f>+E102+G102</f>
        <v>347</v>
      </c>
      <c r="D102" s="58">
        <f>+C102/$C104</f>
        <v>0.42576687116564416</v>
      </c>
      <c r="E102" s="15">
        <f>SUM(I12:I26)+SUM(L12:L26)+SUM(I53:I61)+SUM(L53:L61)</f>
        <v>305</v>
      </c>
      <c r="F102" s="58">
        <f>+E102/$E104</f>
        <v>0.4552238805970149</v>
      </c>
      <c r="G102" s="59">
        <f>SUM(I29:I30)+SUM(L29:L30)+SUM(I64:I68)+SUM(L64:L68)</f>
        <v>42</v>
      </c>
      <c r="H102" s="58">
        <f>+G102/$G104</f>
        <v>0.2896551724137931</v>
      </c>
    </row>
    <row r="103" spans="2:8" ht="12.75">
      <c r="B103" s="43" t="s">
        <v>38</v>
      </c>
      <c r="C103" s="15">
        <f>+E103+G103</f>
        <v>69</v>
      </c>
      <c r="D103" s="58">
        <f>+C103/$C104</f>
        <v>0.08466257668711656</v>
      </c>
      <c r="E103" s="59">
        <f>SUM(J12:J26)+SUM(M12:M26)+SUM(J53:J61)+SUM(M53:M61)</f>
        <v>61</v>
      </c>
      <c r="F103" s="58">
        <f>+E103/$E104</f>
        <v>0.09104477611940298</v>
      </c>
      <c r="G103" s="59">
        <f>SUM(J29:J30)+SUM(M29:M30)+SUM(J64:J68)+SUM(M64:M68)</f>
        <v>8</v>
      </c>
      <c r="H103" s="58">
        <f>+G103/$G104</f>
        <v>0.05517241379310345</v>
      </c>
    </row>
    <row r="104" spans="2:8" ht="12.75">
      <c r="B104" s="43" t="s">
        <v>34</v>
      </c>
      <c r="C104" s="15">
        <f>+E104+G104</f>
        <v>815</v>
      </c>
      <c r="D104" s="58">
        <f>+C104/$C104</f>
        <v>1</v>
      </c>
      <c r="E104" s="15">
        <f>SUM(E101:E103)</f>
        <v>670</v>
      </c>
      <c r="F104" s="58">
        <f>+E104/$E104</f>
        <v>1</v>
      </c>
      <c r="G104" s="59">
        <f>SUM(G101:G103)</f>
        <v>145</v>
      </c>
      <c r="H104" s="58">
        <f>+G104/$G104</f>
        <v>1</v>
      </c>
    </row>
    <row r="107" ht="12.75">
      <c r="B107" t="s">
        <v>115</v>
      </c>
    </row>
    <row r="108" ht="12.75">
      <c r="B108" t="s">
        <v>116</v>
      </c>
    </row>
  </sheetData>
  <sheetProtection/>
  <mergeCells count="24">
    <mergeCell ref="B75:E75"/>
    <mergeCell ref="F10:F11"/>
    <mergeCell ref="H10:J10"/>
    <mergeCell ref="B78:E78"/>
    <mergeCell ref="A9:A11"/>
    <mergeCell ref="B9:B11"/>
    <mergeCell ref="C9:E9"/>
    <mergeCell ref="A50:A52"/>
    <mergeCell ref="B50:B52"/>
    <mergeCell ref="C50:E50"/>
    <mergeCell ref="B39:E39"/>
    <mergeCell ref="B36:E36"/>
    <mergeCell ref="N50:N52"/>
    <mergeCell ref="J32:L32"/>
    <mergeCell ref="K51:M51"/>
    <mergeCell ref="G50:M50"/>
    <mergeCell ref="H51:J51"/>
    <mergeCell ref="F51:F52"/>
    <mergeCell ref="K10:M10"/>
    <mergeCell ref="G9:M9"/>
    <mergeCell ref="H70:J70"/>
    <mergeCell ref="K70:M70"/>
    <mergeCell ref="G32:I32"/>
    <mergeCell ref="N9:N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Layout" workbookViewId="0" topLeftCell="A1">
      <selection activeCell="A44" sqref="A44:IV47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7" customFormat="1" ht="15.75">
      <c r="A1" s="77" t="s">
        <v>112</v>
      </c>
    </row>
    <row r="2" spans="2:7" ht="12.75">
      <c r="B2" s="15" t="s">
        <v>110</v>
      </c>
      <c r="E2" s="20" t="s">
        <v>23</v>
      </c>
      <c r="F2" s="20" t="s">
        <v>0</v>
      </c>
      <c r="G2" s="20"/>
    </row>
    <row r="3" spans="2:7" ht="12.75">
      <c r="B3" t="s">
        <v>1</v>
      </c>
      <c r="E3" s="57">
        <f>G3/G6</f>
        <v>0.4834307992202729</v>
      </c>
      <c r="F3" s="20" t="s">
        <v>24</v>
      </c>
      <c r="G3" s="20">
        <f>H34+K34</f>
        <v>248</v>
      </c>
    </row>
    <row r="4" spans="2:7" ht="12.75">
      <c r="B4" t="s">
        <v>80</v>
      </c>
      <c r="E4" s="57">
        <f>G4/G6</f>
        <v>0.40545808966861596</v>
      </c>
      <c r="F4" s="20" t="s">
        <v>25</v>
      </c>
      <c r="G4" s="20">
        <f>I34+L34</f>
        <v>208</v>
      </c>
    </row>
    <row r="5" spans="2:7" ht="12.75">
      <c r="B5" t="s">
        <v>64</v>
      </c>
      <c r="E5" s="57">
        <f>G5/G6</f>
        <v>0.1111111111111111</v>
      </c>
      <c r="F5" s="20" t="s">
        <v>26</v>
      </c>
      <c r="G5" s="20">
        <f>J34+M34</f>
        <v>57</v>
      </c>
    </row>
    <row r="6" spans="2:7" ht="12.75">
      <c r="B6" t="s">
        <v>39</v>
      </c>
      <c r="E6" s="57">
        <f>SUM(E3:E5)</f>
        <v>1</v>
      </c>
      <c r="F6" s="20" t="s">
        <v>3</v>
      </c>
      <c r="G6" s="20">
        <f>SUM(G3:G5)</f>
        <v>513</v>
      </c>
    </row>
    <row r="7" ht="12.75">
      <c r="B7" t="s">
        <v>87</v>
      </c>
    </row>
    <row r="8" spans="1:14" ht="12.75">
      <c r="A8" s="89" t="s">
        <v>21</v>
      </c>
      <c r="B8" s="89" t="s">
        <v>4</v>
      </c>
      <c r="C8" s="90" t="s">
        <v>5</v>
      </c>
      <c r="D8" s="90"/>
      <c r="E8" s="90"/>
      <c r="F8" s="66" t="s">
        <v>30</v>
      </c>
      <c r="G8" s="90" t="s">
        <v>7</v>
      </c>
      <c r="H8" s="89"/>
      <c r="I8" s="89"/>
      <c r="J8" s="89"/>
      <c r="K8" s="89"/>
      <c r="L8" s="89"/>
      <c r="M8" s="89"/>
      <c r="N8" s="80" t="s">
        <v>8</v>
      </c>
    </row>
    <row r="9" spans="1:14" ht="12.75">
      <c r="A9" s="89"/>
      <c r="B9" s="93"/>
      <c r="C9" s="67" t="s">
        <v>9</v>
      </c>
      <c r="D9" s="67" t="s">
        <v>10</v>
      </c>
      <c r="E9" s="68" t="s">
        <v>11</v>
      </c>
      <c r="F9" s="87" t="s">
        <v>29</v>
      </c>
      <c r="G9" s="68" t="s">
        <v>3</v>
      </c>
      <c r="H9" s="85" t="s">
        <v>12</v>
      </c>
      <c r="I9" s="86"/>
      <c r="J9" s="87"/>
      <c r="K9" s="85" t="s">
        <v>13</v>
      </c>
      <c r="L9" s="86"/>
      <c r="M9" s="87"/>
      <c r="N9" s="81"/>
    </row>
    <row r="10" spans="1:14" ht="12.75">
      <c r="A10" s="89"/>
      <c r="B10" s="93"/>
      <c r="C10" s="70"/>
      <c r="D10" s="70" t="s">
        <v>14</v>
      </c>
      <c r="E10" s="71" t="s">
        <v>15</v>
      </c>
      <c r="F10" s="87"/>
      <c r="G10" s="71" t="s">
        <v>16</v>
      </c>
      <c r="H10" s="69" t="s">
        <v>17</v>
      </c>
      <c r="I10" s="72" t="s">
        <v>18</v>
      </c>
      <c r="J10" s="72" t="s">
        <v>19</v>
      </c>
      <c r="K10" s="72" t="s">
        <v>17</v>
      </c>
      <c r="L10" s="72" t="s">
        <v>18</v>
      </c>
      <c r="M10" s="72" t="s">
        <v>19</v>
      </c>
      <c r="N10" s="82"/>
    </row>
    <row r="11" spans="1:14" ht="12.75">
      <c r="A11" s="53">
        <v>1</v>
      </c>
      <c r="B11" s="51" t="s">
        <v>45</v>
      </c>
      <c r="C11" s="52">
        <v>1</v>
      </c>
      <c r="D11" s="52">
        <v>1</v>
      </c>
      <c r="E11" s="33"/>
      <c r="F11" s="49">
        <v>5</v>
      </c>
      <c r="G11" s="30">
        <v>30</v>
      </c>
      <c r="H11" s="49">
        <v>15</v>
      </c>
      <c r="I11" s="31">
        <v>15</v>
      </c>
      <c r="J11" s="31">
        <v>0</v>
      </c>
      <c r="K11" s="31">
        <v>0</v>
      </c>
      <c r="L11" s="31">
        <v>0</v>
      </c>
      <c r="M11" s="31">
        <v>0</v>
      </c>
      <c r="N11" s="50"/>
    </row>
    <row r="12" spans="1:14" ht="12.75">
      <c r="A12" s="53">
        <v>2</v>
      </c>
      <c r="B12" s="51" t="s">
        <v>82</v>
      </c>
      <c r="C12" s="52"/>
      <c r="D12" s="52">
        <v>2</v>
      </c>
      <c r="E12" s="33"/>
      <c r="F12" s="49">
        <v>5</v>
      </c>
      <c r="G12" s="30">
        <v>30</v>
      </c>
      <c r="H12" s="49">
        <v>0</v>
      </c>
      <c r="I12" s="31">
        <v>0</v>
      </c>
      <c r="J12" s="31">
        <v>0</v>
      </c>
      <c r="K12" s="31">
        <v>30</v>
      </c>
      <c r="L12" s="31">
        <v>0</v>
      </c>
      <c r="M12" s="31">
        <v>0</v>
      </c>
      <c r="N12" s="50"/>
    </row>
    <row r="13" spans="1:14" ht="12.75">
      <c r="A13" s="53">
        <v>3</v>
      </c>
      <c r="B13" s="51" t="s">
        <v>46</v>
      </c>
      <c r="C13" s="52"/>
      <c r="D13" s="52">
        <v>1</v>
      </c>
      <c r="E13" s="33"/>
      <c r="F13" s="49">
        <v>4</v>
      </c>
      <c r="G13" s="30">
        <v>40</v>
      </c>
      <c r="H13" s="49">
        <v>15</v>
      </c>
      <c r="I13" s="31">
        <v>10</v>
      </c>
      <c r="J13" s="31">
        <v>15</v>
      </c>
      <c r="K13" s="31">
        <v>0</v>
      </c>
      <c r="L13" s="31">
        <v>0</v>
      </c>
      <c r="M13" s="31">
        <v>0</v>
      </c>
      <c r="N13" s="60"/>
    </row>
    <row r="14" spans="1:14" ht="12.75">
      <c r="A14" s="54">
        <v>4</v>
      </c>
      <c r="B14" s="29" t="s">
        <v>47</v>
      </c>
      <c r="C14" s="30"/>
      <c r="D14" s="30">
        <v>2</v>
      </c>
      <c r="E14" s="30"/>
      <c r="F14" s="31">
        <v>5</v>
      </c>
      <c r="G14" s="30">
        <v>30</v>
      </c>
      <c r="H14" s="31">
        <v>0</v>
      </c>
      <c r="I14" s="31">
        <v>0</v>
      </c>
      <c r="J14" s="31">
        <v>0</v>
      </c>
      <c r="K14" s="31">
        <v>30</v>
      </c>
      <c r="L14" s="31">
        <v>0</v>
      </c>
      <c r="M14" s="31">
        <v>0</v>
      </c>
      <c r="N14" s="29"/>
    </row>
    <row r="15" spans="1:14" ht="12.75">
      <c r="A15" s="54">
        <v>5</v>
      </c>
      <c r="B15" s="29" t="s">
        <v>48</v>
      </c>
      <c r="C15" s="31">
        <v>2</v>
      </c>
      <c r="D15" s="30">
        <v>2</v>
      </c>
      <c r="E15" s="31"/>
      <c r="F15" s="31">
        <v>3</v>
      </c>
      <c r="G15" s="31">
        <v>26</v>
      </c>
      <c r="H15" s="31">
        <v>0</v>
      </c>
      <c r="I15" s="31">
        <v>0</v>
      </c>
      <c r="J15" s="31">
        <v>0</v>
      </c>
      <c r="K15" s="31">
        <v>8</v>
      </c>
      <c r="L15" s="31">
        <v>6</v>
      </c>
      <c r="M15" s="31">
        <v>12</v>
      </c>
      <c r="N15" s="60"/>
    </row>
    <row r="16" spans="1:14" ht="12.75">
      <c r="A16" s="54">
        <v>6</v>
      </c>
      <c r="B16" s="29" t="s">
        <v>49</v>
      </c>
      <c r="C16" s="31">
        <v>1</v>
      </c>
      <c r="D16" s="30">
        <v>1</v>
      </c>
      <c r="E16" s="31"/>
      <c r="F16" s="31">
        <v>6</v>
      </c>
      <c r="G16" s="31">
        <v>30</v>
      </c>
      <c r="H16" s="31">
        <v>10</v>
      </c>
      <c r="I16" s="31">
        <v>10</v>
      </c>
      <c r="J16" s="31">
        <v>10</v>
      </c>
      <c r="K16" s="31">
        <v>0</v>
      </c>
      <c r="L16" s="31">
        <v>0</v>
      </c>
      <c r="M16" s="31">
        <v>0</v>
      </c>
      <c r="N16" s="29"/>
    </row>
    <row r="17" spans="1:14" ht="12.75">
      <c r="A17" s="55">
        <v>7</v>
      </c>
      <c r="B17" s="21" t="s">
        <v>51</v>
      </c>
      <c r="C17" s="22">
        <v>2</v>
      </c>
      <c r="D17" s="39">
        <v>2</v>
      </c>
      <c r="E17" s="22"/>
      <c r="F17" s="22">
        <v>5</v>
      </c>
      <c r="G17" s="22">
        <v>30</v>
      </c>
      <c r="H17" s="22">
        <v>0</v>
      </c>
      <c r="I17" s="22">
        <v>0</v>
      </c>
      <c r="J17" s="22">
        <v>0</v>
      </c>
      <c r="K17" s="22">
        <v>15</v>
      </c>
      <c r="L17" s="22">
        <v>15</v>
      </c>
      <c r="M17" s="22">
        <v>0</v>
      </c>
      <c r="N17" s="21"/>
    </row>
    <row r="18" spans="1:14" ht="12.75">
      <c r="A18" s="21">
        <v>8</v>
      </c>
      <c r="B18" s="21" t="s">
        <v>52</v>
      </c>
      <c r="C18" s="22"/>
      <c r="D18" s="39">
        <v>2</v>
      </c>
      <c r="E18" s="22"/>
      <c r="F18" s="22">
        <v>5</v>
      </c>
      <c r="G18" s="22">
        <v>30</v>
      </c>
      <c r="H18" s="22">
        <v>0</v>
      </c>
      <c r="I18" s="22">
        <v>0</v>
      </c>
      <c r="J18" s="22">
        <v>0</v>
      </c>
      <c r="K18" s="22">
        <v>15</v>
      </c>
      <c r="L18" s="22">
        <v>15</v>
      </c>
      <c r="M18" s="22">
        <v>0</v>
      </c>
      <c r="N18" s="21"/>
    </row>
    <row r="19" spans="1:14" ht="12.75">
      <c r="A19" s="21">
        <v>9</v>
      </c>
      <c r="B19" s="21" t="s">
        <v>50</v>
      </c>
      <c r="C19" s="22">
        <v>1</v>
      </c>
      <c r="D19" s="22"/>
      <c r="E19" s="22"/>
      <c r="F19" s="22">
        <v>4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/>
    </row>
    <row r="20" spans="1:14" ht="12.75">
      <c r="A20" s="26">
        <v>10</v>
      </c>
      <c r="B20" s="3" t="s">
        <v>53</v>
      </c>
      <c r="C20" s="17"/>
      <c r="D20" s="4">
        <v>1</v>
      </c>
      <c r="E20" s="17"/>
      <c r="F20" s="17">
        <v>2</v>
      </c>
      <c r="G20" s="17">
        <v>28</v>
      </c>
      <c r="H20" s="17">
        <v>15</v>
      </c>
      <c r="I20" s="17">
        <v>6</v>
      </c>
      <c r="J20" s="17">
        <v>7</v>
      </c>
      <c r="K20" s="17">
        <v>0</v>
      </c>
      <c r="L20" s="17">
        <v>0</v>
      </c>
      <c r="M20" s="17">
        <v>0</v>
      </c>
      <c r="N20" s="2"/>
    </row>
    <row r="21" spans="1:14" ht="12.75">
      <c r="A21" s="26">
        <v>11</v>
      </c>
      <c r="B21" s="3" t="s">
        <v>54</v>
      </c>
      <c r="C21" s="17"/>
      <c r="D21" s="38"/>
      <c r="E21" s="2" t="s">
        <v>99</v>
      </c>
      <c r="F21" s="17">
        <v>0</v>
      </c>
      <c r="G21" s="17">
        <v>30</v>
      </c>
      <c r="H21" s="17">
        <v>0</v>
      </c>
      <c r="I21" s="17">
        <v>15</v>
      </c>
      <c r="J21" s="17">
        <v>0</v>
      </c>
      <c r="K21" s="17">
        <v>0</v>
      </c>
      <c r="L21" s="17">
        <v>15</v>
      </c>
      <c r="M21" s="17">
        <v>0</v>
      </c>
      <c r="N21" s="34"/>
    </row>
    <row r="22" spans="1:14" ht="12.75">
      <c r="A22" s="26">
        <v>12</v>
      </c>
      <c r="B22" s="3" t="s">
        <v>55</v>
      </c>
      <c r="C22" s="17">
        <v>1</v>
      </c>
      <c r="D22" s="4">
        <v>1</v>
      </c>
      <c r="E22" s="17"/>
      <c r="F22" s="17">
        <v>2</v>
      </c>
      <c r="G22" s="17">
        <v>20</v>
      </c>
      <c r="H22" s="17">
        <v>10</v>
      </c>
      <c r="I22" s="17">
        <v>10</v>
      </c>
      <c r="J22" s="17">
        <v>0</v>
      </c>
      <c r="K22" s="17">
        <v>0</v>
      </c>
      <c r="L22" s="17">
        <v>0</v>
      </c>
      <c r="M22" s="17">
        <v>0</v>
      </c>
      <c r="N22" s="34"/>
    </row>
    <row r="23" spans="1:14" ht="12.75">
      <c r="A23" s="26">
        <v>13</v>
      </c>
      <c r="B23" s="3" t="s">
        <v>56</v>
      </c>
      <c r="C23" s="17"/>
      <c r="D23" s="17">
        <v>1</v>
      </c>
      <c r="E23" s="17"/>
      <c r="F23" s="17">
        <v>2</v>
      </c>
      <c r="G23" s="17">
        <v>29</v>
      </c>
      <c r="H23" s="27">
        <v>14</v>
      </c>
      <c r="I23" s="27">
        <v>6</v>
      </c>
      <c r="J23" s="27">
        <v>9</v>
      </c>
      <c r="K23" s="27">
        <v>0</v>
      </c>
      <c r="L23" s="27">
        <v>0</v>
      </c>
      <c r="M23" s="27">
        <v>0</v>
      </c>
      <c r="N23" s="2"/>
    </row>
    <row r="24" spans="1:14" ht="12.75">
      <c r="A24" s="26">
        <v>14</v>
      </c>
      <c r="B24" s="3" t="s">
        <v>81</v>
      </c>
      <c r="C24" s="38"/>
      <c r="D24" s="4" t="s">
        <v>99</v>
      </c>
      <c r="E24" s="38"/>
      <c r="F24" s="17">
        <v>1</v>
      </c>
      <c r="G24" s="38">
        <v>30</v>
      </c>
      <c r="H24" s="27">
        <v>0</v>
      </c>
      <c r="I24" s="27">
        <v>15</v>
      </c>
      <c r="J24" s="27">
        <v>0</v>
      </c>
      <c r="K24" s="27">
        <v>0</v>
      </c>
      <c r="L24" s="27">
        <v>15</v>
      </c>
      <c r="M24" s="27">
        <v>0</v>
      </c>
      <c r="N24" s="3" t="s">
        <v>109</v>
      </c>
    </row>
    <row r="25" spans="1:14" ht="12.75">
      <c r="A25" s="26">
        <v>15</v>
      </c>
      <c r="B25" s="3" t="s">
        <v>57</v>
      </c>
      <c r="C25" s="38"/>
      <c r="D25" s="4">
        <v>2</v>
      </c>
      <c r="E25" s="38"/>
      <c r="F25" s="17">
        <v>1</v>
      </c>
      <c r="G25" s="38">
        <v>15</v>
      </c>
      <c r="H25" s="17">
        <v>0</v>
      </c>
      <c r="I25" s="17">
        <v>0</v>
      </c>
      <c r="J25" s="17">
        <v>0</v>
      </c>
      <c r="K25" s="17">
        <v>4</v>
      </c>
      <c r="L25" s="17">
        <v>11</v>
      </c>
      <c r="M25" s="17">
        <v>0</v>
      </c>
      <c r="N25" s="26"/>
    </row>
    <row r="26" spans="1:14" ht="12.75">
      <c r="A26" s="3"/>
      <c r="B26" s="3"/>
      <c r="C26" s="2"/>
      <c r="D26" s="2"/>
      <c r="E26" s="2"/>
      <c r="F26" s="2"/>
      <c r="G26" s="2"/>
      <c r="H26" s="5"/>
      <c r="I26" s="5"/>
      <c r="J26" s="5"/>
      <c r="K26" s="5"/>
      <c r="L26" s="5"/>
      <c r="M26" s="5"/>
      <c r="N26" s="3"/>
    </row>
    <row r="27" spans="1:14" ht="12.75">
      <c r="A27" s="3"/>
      <c r="B27" s="42" t="s">
        <v>35</v>
      </c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3"/>
    </row>
    <row r="28" spans="1:14" ht="12.75">
      <c r="A28" s="3">
        <v>16</v>
      </c>
      <c r="B28" s="6" t="s">
        <v>88</v>
      </c>
      <c r="C28" s="45"/>
      <c r="D28" s="2">
        <v>1</v>
      </c>
      <c r="E28" s="2"/>
      <c r="F28" s="2">
        <v>2</v>
      </c>
      <c r="G28" s="2">
        <v>15</v>
      </c>
      <c r="H28" s="2">
        <v>7</v>
      </c>
      <c r="I28" s="2">
        <v>8</v>
      </c>
      <c r="J28" s="2">
        <v>0</v>
      </c>
      <c r="K28" s="2">
        <v>0</v>
      </c>
      <c r="L28" s="2">
        <v>0</v>
      </c>
      <c r="M28" s="2">
        <v>0</v>
      </c>
      <c r="N28" s="2"/>
    </row>
    <row r="29" spans="1:14" ht="12.75">
      <c r="A29" s="3">
        <v>17</v>
      </c>
      <c r="B29" s="3" t="s">
        <v>89</v>
      </c>
      <c r="C29" s="2"/>
      <c r="D29" s="2">
        <v>1</v>
      </c>
      <c r="E29" s="2"/>
      <c r="F29" s="2">
        <v>2</v>
      </c>
      <c r="G29" s="2">
        <v>15</v>
      </c>
      <c r="H29" s="2">
        <v>6</v>
      </c>
      <c r="I29" s="2">
        <v>9</v>
      </c>
      <c r="J29" s="2">
        <v>0</v>
      </c>
      <c r="K29" s="2">
        <v>0</v>
      </c>
      <c r="L29" s="2">
        <v>0</v>
      </c>
      <c r="M29" s="2">
        <v>0</v>
      </c>
      <c r="N29" s="3"/>
    </row>
    <row r="30" spans="1:14" ht="12.75">
      <c r="A30" s="26">
        <v>18</v>
      </c>
      <c r="B30" s="6" t="s">
        <v>90</v>
      </c>
      <c r="C30" s="2"/>
      <c r="D30" s="2">
        <v>1</v>
      </c>
      <c r="E30" s="2"/>
      <c r="F30" s="2">
        <v>2</v>
      </c>
      <c r="G30" s="2">
        <v>15</v>
      </c>
      <c r="H30" s="2">
        <v>6</v>
      </c>
      <c r="I30" s="2">
        <v>5</v>
      </c>
      <c r="J30" s="2">
        <v>4</v>
      </c>
      <c r="K30" s="2">
        <v>0</v>
      </c>
      <c r="L30" s="2">
        <v>0</v>
      </c>
      <c r="M30" s="2">
        <v>0</v>
      </c>
      <c r="N30" s="2"/>
    </row>
    <row r="31" spans="1:14" ht="12.75">
      <c r="A31" s="26">
        <v>19</v>
      </c>
      <c r="B31" s="3" t="s">
        <v>91</v>
      </c>
      <c r="C31" s="2"/>
      <c r="D31" s="2">
        <v>2</v>
      </c>
      <c r="E31" s="2"/>
      <c r="F31" s="2">
        <v>1</v>
      </c>
      <c r="G31" s="2">
        <v>15</v>
      </c>
      <c r="H31" s="2">
        <v>0</v>
      </c>
      <c r="I31" s="2">
        <v>0</v>
      </c>
      <c r="J31" s="2">
        <v>0</v>
      </c>
      <c r="K31" s="2">
        <v>7</v>
      </c>
      <c r="L31" s="2">
        <v>8</v>
      </c>
      <c r="M31" s="2">
        <v>0</v>
      </c>
      <c r="N31" s="21"/>
    </row>
    <row r="32" spans="1:14" ht="12.75">
      <c r="A32" s="26">
        <v>20</v>
      </c>
      <c r="B32" s="3" t="s">
        <v>95</v>
      </c>
      <c r="C32" s="4"/>
      <c r="D32" s="4">
        <v>2</v>
      </c>
      <c r="E32" s="4"/>
      <c r="F32" s="2">
        <v>2</v>
      </c>
      <c r="G32" s="4">
        <v>15</v>
      </c>
      <c r="H32" s="2">
        <v>0</v>
      </c>
      <c r="I32" s="2">
        <v>0</v>
      </c>
      <c r="J32" s="2">
        <v>0</v>
      </c>
      <c r="K32" s="2">
        <v>7</v>
      </c>
      <c r="L32" s="2">
        <v>8</v>
      </c>
      <c r="M32" s="2">
        <v>0</v>
      </c>
      <c r="N32" s="21"/>
    </row>
    <row r="33" spans="1:14" ht="12.75">
      <c r="A33" s="3">
        <v>21</v>
      </c>
      <c r="B33" s="44" t="s">
        <v>92</v>
      </c>
      <c r="C33" s="4"/>
      <c r="D33" s="4">
        <v>2</v>
      </c>
      <c r="E33" s="4"/>
      <c r="F33" s="2">
        <v>1</v>
      </c>
      <c r="G33" s="4">
        <v>10</v>
      </c>
      <c r="H33" s="2">
        <v>0</v>
      </c>
      <c r="I33" s="2">
        <v>0</v>
      </c>
      <c r="J33" s="2">
        <v>0</v>
      </c>
      <c r="K33" s="2">
        <v>4</v>
      </c>
      <c r="L33" s="2">
        <v>6</v>
      </c>
      <c r="M33" s="2">
        <v>0</v>
      </c>
      <c r="N33" s="3"/>
    </row>
    <row r="34" spans="1:14" ht="12.75">
      <c r="A34" s="11"/>
      <c r="B34" s="11" t="s">
        <v>20</v>
      </c>
      <c r="C34" s="12">
        <f>COUNT(C11:C22)</f>
        <v>6</v>
      </c>
      <c r="D34" s="12"/>
      <c r="E34" s="11"/>
      <c r="F34" s="12">
        <f aca="true" t="shared" si="0" ref="F34:M34">SUM(F11:F33)</f>
        <v>60</v>
      </c>
      <c r="G34" s="12">
        <f t="shared" si="0"/>
        <v>513</v>
      </c>
      <c r="H34" s="12">
        <f t="shared" si="0"/>
        <v>128</v>
      </c>
      <c r="I34" s="12">
        <f t="shared" si="0"/>
        <v>109</v>
      </c>
      <c r="J34" s="12">
        <f t="shared" si="0"/>
        <v>45</v>
      </c>
      <c r="K34" s="12">
        <f t="shared" si="0"/>
        <v>120</v>
      </c>
      <c r="L34" s="12">
        <f t="shared" si="0"/>
        <v>99</v>
      </c>
      <c r="M34" s="12">
        <f t="shared" si="0"/>
        <v>12</v>
      </c>
      <c r="N34" s="11"/>
    </row>
    <row r="35" spans="1:14" ht="12.75">
      <c r="A35" s="1"/>
      <c r="B35" s="18" t="s">
        <v>31</v>
      </c>
      <c r="C35" s="19"/>
      <c r="D35" s="19"/>
      <c r="E35" s="19"/>
      <c r="F35" s="13"/>
      <c r="G35" s="96">
        <f>SUM(H34:J34)</f>
        <v>282</v>
      </c>
      <c r="H35" s="96"/>
      <c r="I35" s="96"/>
      <c r="J35" s="96">
        <f>SUM(K34:M34)</f>
        <v>231</v>
      </c>
      <c r="K35" s="96"/>
      <c r="L35" s="96"/>
      <c r="M35" s="10"/>
      <c r="N35" s="9"/>
    </row>
    <row r="36" spans="1:14" ht="12.75">
      <c r="A36" s="1"/>
      <c r="B36" s="73" t="s">
        <v>29</v>
      </c>
      <c r="C36" s="19"/>
      <c r="D36" s="19"/>
      <c r="E36" s="19"/>
      <c r="F36" s="73">
        <f>SUM(F11:F33)</f>
        <v>60</v>
      </c>
      <c r="G36" s="74" t="s">
        <v>103</v>
      </c>
      <c r="H36" s="74" t="s">
        <v>104</v>
      </c>
      <c r="I36" s="47"/>
      <c r="J36" s="47"/>
      <c r="K36" s="47"/>
      <c r="L36" s="47"/>
      <c r="M36" s="10"/>
      <c r="N36" s="9"/>
    </row>
    <row r="37" spans="1:14" ht="12.75">
      <c r="A37" s="1"/>
      <c r="B37" s="75" t="s">
        <v>113</v>
      </c>
      <c r="C37" s="19"/>
      <c r="D37" s="19"/>
      <c r="E37" s="19"/>
      <c r="F37" s="76">
        <f>SUM(F11:F25)</f>
        <v>50</v>
      </c>
      <c r="G37" s="74">
        <f>+F11+F13+F16+SUM(F19:F23)</f>
        <v>25</v>
      </c>
      <c r="H37" s="74">
        <f>F37-G37</f>
        <v>25</v>
      </c>
      <c r="I37" s="47"/>
      <c r="J37" s="47"/>
      <c r="K37" s="47"/>
      <c r="L37" s="47"/>
      <c r="M37" s="10"/>
      <c r="N37" s="9"/>
    </row>
    <row r="38" spans="1:14" ht="12.75">
      <c r="A38" s="1"/>
      <c r="B38" s="75" t="s">
        <v>114</v>
      </c>
      <c r="C38" s="19"/>
      <c r="D38" s="19"/>
      <c r="E38" s="19"/>
      <c r="F38" s="76">
        <f>SUM(F28:F33)</f>
        <v>10</v>
      </c>
      <c r="G38" s="74">
        <f>SUM(F28:F30)</f>
        <v>6</v>
      </c>
      <c r="H38" s="74">
        <f>F38-G38</f>
        <v>4</v>
      </c>
      <c r="I38" s="47"/>
      <c r="J38" s="47"/>
      <c r="K38" s="47"/>
      <c r="L38" s="47"/>
      <c r="M38" s="10"/>
      <c r="N38" s="9"/>
    </row>
    <row r="39" spans="1:14" ht="12.75">
      <c r="A39" s="1"/>
      <c r="B39" s="78"/>
      <c r="C39" s="79"/>
      <c r="D39" s="79"/>
      <c r="E39" s="79"/>
      <c r="G39" s="43">
        <f>SUM(G37:G38)</f>
        <v>31</v>
      </c>
      <c r="H39" s="43">
        <f>SUM(H37:H38)</f>
        <v>29</v>
      </c>
      <c r="I39" s="47"/>
      <c r="J39" s="47"/>
      <c r="K39" s="47"/>
      <c r="L39" s="47"/>
      <c r="M39" s="10"/>
      <c r="N39" s="9"/>
    </row>
    <row r="40" spans="2:5" ht="12.75">
      <c r="B40" s="78" t="s">
        <v>40</v>
      </c>
      <c r="C40" s="79"/>
      <c r="D40" s="79"/>
      <c r="E40" s="79"/>
    </row>
    <row r="41" spans="1:14" ht="12.75">
      <c r="A41" s="36"/>
      <c r="B41" s="36" t="s">
        <v>32</v>
      </c>
      <c r="C41" s="36"/>
      <c r="D41" s="36"/>
      <c r="E41" s="36"/>
      <c r="F41" s="36">
        <f>SUM(F11:F16)</f>
        <v>28</v>
      </c>
      <c r="G41" s="36">
        <f>SUM(G11:G16)</f>
        <v>186</v>
      </c>
      <c r="H41" s="36">
        <f aca="true" t="shared" si="1" ref="H41:M41">SUM(H11:H16)</f>
        <v>40</v>
      </c>
      <c r="I41" s="36">
        <f t="shared" si="1"/>
        <v>35</v>
      </c>
      <c r="J41" s="36">
        <f t="shared" si="1"/>
        <v>25</v>
      </c>
      <c r="K41" s="36">
        <f t="shared" si="1"/>
        <v>68</v>
      </c>
      <c r="L41" s="36">
        <f t="shared" si="1"/>
        <v>6</v>
      </c>
      <c r="M41" s="36">
        <f t="shared" si="1"/>
        <v>12</v>
      </c>
      <c r="N41" s="36"/>
    </row>
    <row r="42" spans="1:14" ht="12.75">
      <c r="A42" s="24"/>
      <c r="B42" s="24" t="s">
        <v>33</v>
      </c>
      <c r="C42" s="24"/>
      <c r="D42" s="24"/>
      <c r="E42" s="24"/>
      <c r="F42" s="24">
        <f>SUM(F17:F19)</f>
        <v>14</v>
      </c>
      <c r="G42" s="24">
        <f>SUM(G17:G19)</f>
        <v>90</v>
      </c>
      <c r="H42" s="24">
        <f aca="true" t="shared" si="2" ref="H42:M42">SUM(H17:H19)</f>
        <v>30</v>
      </c>
      <c r="I42" s="24">
        <f t="shared" si="2"/>
        <v>0</v>
      </c>
      <c r="J42" s="24">
        <f t="shared" si="2"/>
        <v>0</v>
      </c>
      <c r="K42" s="24">
        <f t="shared" si="2"/>
        <v>30</v>
      </c>
      <c r="L42" s="24">
        <f t="shared" si="2"/>
        <v>30</v>
      </c>
      <c r="M42" s="24">
        <f t="shared" si="2"/>
        <v>0</v>
      </c>
      <c r="N42" s="24"/>
    </row>
    <row r="43" spans="2:13" ht="12.75">
      <c r="B43" s="41" t="s">
        <v>34</v>
      </c>
      <c r="F43">
        <f aca="true" t="shared" si="3" ref="F43:M43">SUM(F41:F42)</f>
        <v>42</v>
      </c>
      <c r="G43">
        <f t="shared" si="3"/>
        <v>276</v>
      </c>
      <c r="H43">
        <f t="shared" si="3"/>
        <v>70</v>
      </c>
      <c r="I43">
        <f t="shared" si="3"/>
        <v>35</v>
      </c>
      <c r="J43">
        <f t="shared" si="3"/>
        <v>25</v>
      </c>
      <c r="K43">
        <f t="shared" si="3"/>
        <v>98</v>
      </c>
      <c r="L43">
        <f t="shared" si="3"/>
        <v>36</v>
      </c>
      <c r="M43">
        <f t="shared" si="3"/>
        <v>12</v>
      </c>
    </row>
    <row r="44" spans="2:13" ht="12.75">
      <c r="B44" s="15" t="s">
        <v>111</v>
      </c>
      <c r="D44" s="15"/>
      <c r="E44" s="20" t="s">
        <v>23</v>
      </c>
      <c r="F44" s="20" t="s">
        <v>0</v>
      </c>
      <c r="G44" s="20"/>
      <c r="H44" s="15"/>
      <c r="I44" s="15"/>
      <c r="J44" s="15"/>
      <c r="K44" s="15"/>
      <c r="L44" s="15"/>
      <c r="M44" s="15"/>
    </row>
    <row r="45" spans="2:13" ht="12.75">
      <c r="B45" t="s">
        <v>1</v>
      </c>
      <c r="D45" s="16"/>
      <c r="E45" s="57">
        <f>G45/G48</f>
        <v>0.4271523178807947</v>
      </c>
      <c r="F45" s="20" t="s">
        <v>24</v>
      </c>
      <c r="G45" s="20">
        <f>H68+K68</f>
        <v>129</v>
      </c>
      <c r="H45" s="15"/>
      <c r="I45" s="15"/>
      <c r="J45" s="15"/>
      <c r="K45" s="15"/>
      <c r="L45" s="15"/>
      <c r="M45" s="15"/>
    </row>
    <row r="46" spans="2:13" ht="12.75">
      <c r="B46" t="s">
        <v>80</v>
      </c>
      <c r="D46" s="16"/>
      <c r="E46" s="57">
        <f>G46/G48</f>
        <v>0.5331125827814569</v>
      </c>
      <c r="F46" s="20" t="s">
        <v>25</v>
      </c>
      <c r="G46" s="20">
        <f>I68+L68</f>
        <v>161</v>
      </c>
      <c r="H46" s="15"/>
      <c r="I46" s="15"/>
      <c r="J46" s="15"/>
      <c r="K46" s="15"/>
      <c r="L46" s="15"/>
      <c r="M46" s="15"/>
    </row>
    <row r="47" spans="2:13" ht="12.75">
      <c r="B47" t="s">
        <v>65</v>
      </c>
      <c r="D47" s="16"/>
      <c r="E47" s="57">
        <f>G47/G48</f>
        <v>0.039735099337748346</v>
      </c>
      <c r="F47" s="20" t="s">
        <v>26</v>
      </c>
      <c r="G47" s="20">
        <f>J68+M68</f>
        <v>12</v>
      </c>
      <c r="H47" s="15"/>
      <c r="I47" s="15"/>
      <c r="J47" s="15"/>
      <c r="K47" s="15"/>
      <c r="L47" s="15"/>
      <c r="M47" s="15"/>
    </row>
    <row r="48" spans="2:13" ht="12.75">
      <c r="B48" t="s">
        <v>39</v>
      </c>
      <c r="D48" s="15"/>
      <c r="E48" s="57">
        <f>SUM(E45:E47)</f>
        <v>1</v>
      </c>
      <c r="F48" s="20" t="s">
        <v>3</v>
      </c>
      <c r="G48" s="20">
        <f>SUM(G45:G47)</f>
        <v>302</v>
      </c>
      <c r="H48" s="15"/>
      <c r="I48" s="15"/>
      <c r="J48" s="15"/>
      <c r="K48" s="15"/>
      <c r="L48" s="15"/>
      <c r="M48" s="15"/>
    </row>
    <row r="49" ht="12.75">
      <c r="B49" t="s">
        <v>87</v>
      </c>
    </row>
    <row r="50" spans="1:14" ht="25.5">
      <c r="A50" s="89" t="s">
        <v>21</v>
      </c>
      <c r="B50" s="90" t="s">
        <v>4</v>
      </c>
      <c r="C50" s="93" t="s">
        <v>5</v>
      </c>
      <c r="D50" s="94"/>
      <c r="E50" s="95"/>
      <c r="F50" s="66" t="s">
        <v>6</v>
      </c>
      <c r="G50" s="93" t="s">
        <v>7</v>
      </c>
      <c r="H50" s="94"/>
      <c r="I50" s="94"/>
      <c r="J50" s="94"/>
      <c r="K50" s="94"/>
      <c r="L50" s="94"/>
      <c r="M50" s="95"/>
      <c r="N50" s="80" t="s">
        <v>8</v>
      </c>
    </row>
    <row r="51" spans="1:14" ht="12.75">
      <c r="A51" s="89"/>
      <c r="B51" s="91"/>
      <c r="C51" s="67" t="s">
        <v>9</v>
      </c>
      <c r="D51" s="67" t="s">
        <v>10</v>
      </c>
      <c r="E51" s="68" t="s">
        <v>11</v>
      </c>
      <c r="F51" s="83" t="s">
        <v>29</v>
      </c>
      <c r="G51" s="68" t="s">
        <v>3</v>
      </c>
      <c r="H51" s="85" t="s">
        <v>101</v>
      </c>
      <c r="I51" s="86"/>
      <c r="J51" s="87"/>
      <c r="K51" s="85" t="s">
        <v>102</v>
      </c>
      <c r="L51" s="86"/>
      <c r="M51" s="87"/>
      <c r="N51" s="81"/>
    </row>
    <row r="52" spans="1:14" ht="12.75">
      <c r="A52" s="89"/>
      <c r="B52" s="92"/>
      <c r="C52" s="70"/>
      <c r="D52" s="70" t="s">
        <v>14</v>
      </c>
      <c r="E52" s="71" t="s">
        <v>15</v>
      </c>
      <c r="F52" s="84"/>
      <c r="G52" s="71" t="s">
        <v>16</v>
      </c>
      <c r="H52" s="69" t="s">
        <v>17</v>
      </c>
      <c r="I52" s="72" t="s">
        <v>18</v>
      </c>
      <c r="J52" s="72" t="s">
        <v>19</v>
      </c>
      <c r="K52" s="72" t="s">
        <v>17</v>
      </c>
      <c r="L52" s="72" t="s">
        <v>18</v>
      </c>
      <c r="M52" s="72" t="s">
        <v>19</v>
      </c>
      <c r="N52" s="82"/>
    </row>
    <row r="53" spans="1:14" ht="12.75">
      <c r="A53" s="29">
        <v>1</v>
      </c>
      <c r="B53" s="29" t="s">
        <v>66</v>
      </c>
      <c r="C53" s="30">
        <v>3</v>
      </c>
      <c r="D53" s="30">
        <v>3</v>
      </c>
      <c r="E53" s="30"/>
      <c r="F53" s="31">
        <v>6</v>
      </c>
      <c r="G53" s="30">
        <v>30</v>
      </c>
      <c r="H53" s="31">
        <v>15</v>
      </c>
      <c r="I53" s="31">
        <v>15</v>
      </c>
      <c r="J53" s="31">
        <v>0</v>
      </c>
      <c r="K53" s="31">
        <v>0</v>
      </c>
      <c r="L53" s="31">
        <v>0</v>
      </c>
      <c r="M53" s="31">
        <v>0</v>
      </c>
      <c r="N53" s="29"/>
    </row>
    <row r="54" spans="1:14" ht="12.75">
      <c r="A54" s="21">
        <v>2</v>
      </c>
      <c r="B54" s="40" t="s">
        <v>67</v>
      </c>
      <c r="C54" s="39">
        <v>4</v>
      </c>
      <c r="D54" s="39">
        <v>4</v>
      </c>
      <c r="E54" s="39"/>
      <c r="F54" s="22">
        <v>6</v>
      </c>
      <c r="G54" s="39">
        <v>30</v>
      </c>
      <c r="H54" s="22">
        <v>0</v>
      </c>
      <c r="I54" s="22">
        <v>0</v>
      </c>
      <c r="J54" s="22">
        <v>0</v>
      </c>
      <c r="K54" s="22">
        <v>15</v>
      </c>
      <c r="L54" s="22">
        <v>15</v>
      </c>
      <c r="M54" s="22">
        <v>0</v>
      </c>
      <c r="N54" s="21"/>
    </row>
    <row r="55" spans="1:14" ht="12.75">
      <c r="A55" s="26">
        <v>3</v>
      </c>
      <c r="B55" s="3" t="s">
        <v>54</v>
      </c>
      <c r="C55" s="4"/>
      <c r="D55" s="4"/>
      <c r="E55" s="4" t="s">
        <v>100</v>
      </c>
      <c r="F55" s="2">
        <v>20</v>
      </c>
      <c r="G55" s="4">
        <v>45</v>
      </c>
      <c r="H55" s="2">
        <v>0</v>
      </c>
      <c r="I55" s="2">
        <v>15</v>
      </c>
      <c r="J55" s="2">
        <v>0</v>
      </c>
      <c r="K55" s="2">
        <v>0</v>
      </c>
      <c r="L55" s="2">
        <v>30</v>
      </c>
      <c r="M55" s="2">
        <v>0</v>
      </c>
      <c r="N55" s="3" t="s">
        <v>106</v>
      </c>
    </row>
    <row r="56" spans="1:14" ht="12.75">
      <c r="A56" s="26">
        <v>4</v>
      </c>
      <c r="B56" s="3" t="s">
        <v>68</v>
      </c>
      <c r="C56" s="2"/>
      <c r="D56" s="4">
        <v>3</v>
      </c>
      <c r="E56" s="2"/>
      <c r="F56" s="2">
        <v>2</v>
      </c>
      <c r="G56" s="2">
        <v>15</v>
      </c>
      <c r="H56" s="2">
        <v>0</v>
      </c>
      <c r="I56" s="2">
        <v>15</v>
      </c>
      <c r="J56" s="2">
        <v>0</v>
      </c>
      <c r="K56" s="2">
        <v>0</v>
      </c>
      <c r="L56" s="2">
        <v>0</v>
      </c>
      <c r="M56" s="2">
        <v>0</v>
      </c>
      <c r="N56" s="26"/>
    </row>
    <row r="57" spans="1:14" ht="12.75">
      <c r="A57" s="26">
        <v>5</v>
      </c>
      <c r="B57" s="3" t="s">
        <v>28</v>
      </c>
      <c r="C57" s="2"/>
      <c r="D57" s="2" t="s">
        <v>100</v>
      </c>
      <c r="E57" s="2"/>
      <c r="F57" s="2">
        <v>2</v>
      </c>
      <c r="G57" s="2">
        <v>30</v>
      </c>
      <c r="H57" s="5">
        <v>15</v>
      </c>
      <c r="I57" s="5">
        <v>0</v>
      </c>
      <c r="J57" s="5">
        <v>0</v>
      </c>
      <c r="K57" s="5">
        <v>15</v>
      </c>
      <c r="L57" s="5">
        <v>0</v>
      </c>
      <c r="M57" s="5">
        <v>0</v>
      </c>
      <c r="N57" s="3" t="s">
        <v>105</v>
      </c>
    </row>
    <row r="58" spans="1:14" ht="12.75">
      <c r="A58" s="26">
        <v>6</v>
      </c>
      <c r="B58" s="3" t="s">
        <v>69</v>
      </c>
      <c r="C58" s="2"/>
      <c r="D58" s="4">
        <v>3</v>
      </c>
      <c r="E58" s="2"/>
      <c r="F58" s="2">
        <v>4</v>
      </c>
      <c r="G58" s="2">
        <v>30</v>
      </c>
      <c r="H58" s="2">
        <v>15</v>
      </c>
      <c r="I58" s="2">
        <v>15</v>
      </c>
      <c r="J58" s="2">
        <v>0</v>
      </c>
      <c r="K58" s="2">
        <v>0</v>
      </c>
      <c r="L58" s="2">
        <v>0</v>
      </c>
      <c r="M58" s="2">
        <v>0</v>
      </c>
      <c r="N58" s="26"/>
    </row>
    <row r="59" spans="1:14" ht="12.75">
      <c r="A59" s="26">
        <v>7</v>
      </c>
      <c r="B59" s="6" t="s">
        <v>70</v>
      </c>
      <c r="C59" s="7"/>
      <c r="D59" s="8">
        <v>3</v>
      </c>
      <c r="E59" s="7"/>
      <c r="F59" s="2">
        <v>4</v>
      </c>
      <c r="G59" s="2">
        <v>22</v>
      </c>
      <c r="H59" s="2">
        <v>8</v>
      </c>
      <c r="I59" s="2">
        <v>6</v>
      </c>
      <c r="J59" s="2">
        <v>8</v>
      </c>
      <c r="K59" s="2">
        <v>0</v>
      </c>
      <c r="L59" s="2">
        <v>0</v>
      </c>
      <c r="M59" s="2">
        <v>0</v>
      </c>
      <c r="N59" s="2"/>
    </row>
    <row r="60" spans="1:14" ht="12.75">
      <c r="A60" s="26">
        <v>8</v>
      </c>
      <c r="B60" s="6" t="s">
        <v>71</v>
      </c>
      <c r="C60" s="7">
        <v>4</v>
      </c>
      <c r="D60" s="8">
        <v>4</v>
      </c>
      <c r="E60" s="7"/>
      <c r="F60" s="7">
        <v>4</v>
      </c>
      <c r="G60" s="7">
        <v>25</v>
      </c>
      <c r="H60" s="5">
        <v>0</v>
      </c>
      <c r="I60" s="5">
        <v>0</v>
      </c>
      <c r="J60" s="5">
        <v>0</v>
      </c>
      <c r="K60" s="5">
        <v>10</v>
      </c>
      <c r="L60" s="5">
        <v>15</v>
      </c>
      <c r="M60" s="5">
        <v>0</v>
      </c>
      <c r="N60" s="26"/>
    </row>
    <row r="61" spans="1:14" ht="12.75">
      <c r="A61" s="26">
        <v>9</v>
      </c>
      <c r="B61" s="6" t="s">
        <v>81</v>
      </c>
      <c r="C61" s="7"/>
      <c r="D61" s="8">
        <v>3</v>
      </c>
      <c r="E61" s="7"/>
      <c r="F61" s="7">
        <v>2</v>
      </c>
      <c r="G61" s="7">
        <v>15</v>
      </c>
      <c r="H61" s="5">
        <v>0</v>
      </c>
      <c r="I61" s="5">
        <v>15</v>
      </c>
      <c r="J61" s="5">
        <v>0</v>
      </c>
      <c r="K61" s="5">
        <v>0</v>
      </c>
      <c r="L61" s="5">
        <v>0</v>
      </c>
      <c r="M61" s="5">
        <v>0</v>
      </c>
      <c r="N61" s="3"/>
    </row>
    <row r="62" spans="1:14" ht="12.75">
      <c r="A62" s="26"/>
      <c r="B62" s="2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</row>
    <row r="63" spans="1:14" ht="12.75">
      <c r="A63" s="3"/>
      <c r="B63" s="42" t="s">
        <v>35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1:14" s="65" customFormat="1" ht="25.5">
      <c r="A64" s="61">
        <v>10</v>
      </c>
      <c r="B64" s="62" t="s">
        <v>98</v>
      </c>
      <c r="C64" s="63">
        <v>3</v>
      </c>
      <c r="D64" s="64"/>
      <c r="E64" s="63"/>
      <c r="F64" s="63">
        <v>2</v>
      </c>
      <c r="G64" s="63">
        <v>15</v>
      </c>
      <c r="H64" s="63">
        <v>15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1"/>
    </row>
    <row r="65" spans="1:14" ht="12.75">
      <c r="A65" s="3">
        <v>11</v>
      </c>
      <c r="B65" s="6" t="s">
        <v>96</v>
      </c>
      <c r="C65" s="2"/>
      <c r="D65" s="4">
        <v>3</v>
      </c>
      <c r="E65" s="2"/>
      <c r="F65" s="2">
        <v>3</v>
      </c>
      <c r="G65" s="2">
        <v>20</v>
      </c>
      <c r="H65" s="2">
        <v>10</v>
      </c>
      <c r="I65" s="2">
        <v>6</v>
      </c>
      <c r="J65" s="2">
        <v>4</v>
      </c>
      <c r="K65" s="2">
        <v>0</v>
      </c>
      <c r="L65" s="2">
        <v>0</v>
      </c>
      <c r="M65" s="2">
        <v>0</v>
      </c>
      <c r="N65" s="2"/>
    </row>
    <row r="66" spans="1:14" ht="12.75">
      <c r="A66" s="3">
        <v>12</v>
      </c>
      <c r="B66" s="6" t="s">
        <v>97</v>
      </c>
      <c r="C66" s="2"/>
      <c r="D66" s="4">
        <v>4</v>
      </c>
      <c r="E66" s="2"/>
      <c r="F66" s="2">
        <v>3</v>
      </c>
      <c r="G66" s="2">
        <v>15</v>
      </c>
      <c r="H66" s="2">
        <v>0</v>
      </c>
      <c r="I66" s="2">
        <v>0</v>
      </c>
      <c r="J66" s="2">
        <v>0</v>
      </c>
      <c r="K66" s="2">
        <v>7</v>
      </c>
      <c r="L66" s="2">
        <v>8</v>
      </c>
      <c r="M66" s="2">
        <v>0</v>
      </c>
      <c r="N66" s="3"/>
    </row>
    <row r="67" spans="1:14" ht="12.75">
      <c r="A67" s="3">
        <v>13</v>
      </c>
      <c r="B67" s="6" t="s">
        <v>93</v>
      </c>
      <c r="C67" s="2"/>
      <c r="D67" s="4">
        <v>4</v>
      </c>
      <c r="E67" s="2"/>
      <c r="F67" s="2">
        <v>2</v>
      </c>
      <c r="G67" s="2">
        <v>10</v>
      </c>
      <c r="H67" s="2">
        <v>0</v>
      </c>
      <c r="I67" s="2">
        <v>0</v>
      </c>
      <c r="J67" s="2">
        <v>0</v>
      </c>
      <c r="K67" s="2">
        <v>4</v>
      </c>
      <c r="L67" s="2">
        <v>6</v>
      </c>
      <c r="M67" s="2">
        <v>0</v>
      </c>
      <c r="N67" s="3"/>
    </row>
    <row r="68" spans="1:14" ht="12.75">
      <c r="A68" s="11"/>
      <c r="B68" s="11" t="s">
        <v>20</v>
      </c>
      <c r="C68" s="12">
        <f>COUNT(C53:C67)</f>
        <v>4</v>
      </c>
      <c r="D68" s="11"/>
      <c r="E68" s="11"/>
      <c r="F68" s="12">
        <f aca="true" t="shared" si="4" ref="F68:M68">SUM(F53:F67)</f>
        <v>60</v>
      </c>
      <c r="G68" s="12">
        <f t="shared" si="4"/>
        <v>302</v>
      </c>
      <c r="H68" s="12">
        <f t="shared" si="4"/>
        <v>78</v>
      </c>
      <c r="I68" s="12">
        <f t="shared" si="4"/>
        <v>87</v>
      </c>
      <c r="J68" s="12">
        <f t="shared" si="4"/>
        <v>12</v>
      </c>
      <c r="K68" s="12">
        <f t="shared" si="4"/>
        <v>51</v>
      </c>
      <c r="L68" s="12">
        <f t="shared" si="4"/>
        <v>74</v>
      </c>
      <c r="M68" s="12">
        <f t="shared" si="4"/>
        <v>0</v>
      </c>
      <c r="N68" s="11"/>
    </row>
    <row r="69" spans="1:14" ht="12.75">
      <c r="A69" s="15"/>
      <c r="B69" s="15" t="s">
        <v>31</v>
      </c>
      <c r="C69" s="15"/>
      <c r="D69" s="15"/>
      <c r="E69" s="15"/>
      <c r="F69" s="15"/>
      <c r="G69" s="15"/>
      <c r="H69" s="88">
        <f>SUM(H68:J68)</f>
        <v>177</v>
      </c>
      <c r="I69" s="88"/>
      <c r="J69" s="88"/>
      <c r="K69" s="88">
        <f>SUM(K68:M68)</f>
        <v>125</v>
      </c>
      <c r="L69" s="88"/>
      <c r="M69" s="88"/>
      <c r="N69" s="14"/>
    </row>
    <row r="70" spans="1:14" ht="12.75">
      <c r="A70" s="15"/>
      <c r="B70" t="s">
        <v>79</v>
      </c>
      <c r="C70" s="15"/>
      <c r="D70" s="15"/>
      <c r="E70" s="15"/>
      <c r="F70" s="15"/>
      <c r="G70" s="15"/>
      <c r="H70" s="43"/>
      <c r="I70" s="43"/>
      <c r="J70" s="43"/>
      <c r="K70" s="43"/>
      <c r="L70" s="43"/>
      <c r="M70" s="43"/>
      <c r="N70" s="14"/>
    </row>
    <row r="71" spans="1:14" ht="12.75">
      <c r="A71" s="15"/>
      <c r="B71" s="73" t="s">
        <v>29</v>
      </c>
      <c r="C71" s="19"/>
      <c r="D71" s="19"/>
      <c r="E71" s="19"/>
      <c r="F71" s="73">
        <f>SUM(F53:F67)</f>
        <v>60</v>
      </c>
      <c r="G71" s="74" t="s">
        <v>107</v>
      </c>
      <c r="H71" s="74" t="s">
        <v>108</v>
      </c>
      <c r="I71" s="43"/>
      <c r="J71" s="43"/>
      <c r="K71" s="43"/>
      <c r="L71" s="43"/>
      <c r="M71" s="43"/>
      <c r="N71" s="14"/>
    </row>
    <row r="72" spans="1:14" ht="12.75">
      <c r="A72" s="15"/>
      <c r="B72" s="75" t="s">
        <v>113</v>
      </c>
      <c r="C72" s="19"/>
      <c r="D72" s="19"/>
      <c r="E72" s="19"/>
      <c r="F72" s="76">
        <f>SUM(F50:F61)</f>
        <v>50</v>
      </c>
      <c r="G72" s="74">
        <f>+F53+SUM(F55:F59)+F61-13</f>
        <v>27</v>
      </c>
      <c r="H72" s="74">
        <f>F72-G72</f>
        <v>23</v>
      </c>
      <c r="I72" s="43"/>
      <c r="J72" s="43"/>
      <c r="K72" s="43"/>
      <c r="L72" s="43"/>
      <c r="M72" s="43"/>
      <c r="N72" s="14"/>
    </row>
    <row r="73" spans="1:14" ht="12.75">
      <c r="A73" s="15"/>
      <c r="B73" s="75" t="s">
        <v>114</v>
      </c>
      <c r="C73" s="19"/>
      <c r="D73" s="19"/>
      <c r="E73" s="19"/>
      <c r="F73" s="76">
        <f>SUM(F64:F67)</f>
        <v>10</v>
      </c>
      <c r="G73" s="74">
        <f>+F64+F65</f>
        <v>5</v>
      </c>
      <c r="H73" s="74">
        <f>F73-G73</f>
        <v>5</v>
      </c>
      <c r="I73" s="43"/>
      <c r="J73" s="43"/>
      <c r="K73" s="43"/>
      <c r="L73" s="43"/>
      <c r="M73" s="43"/>
      <c r="N73" s="14"/>
    </row>
    <row r="74" spans="1:14" ht="12.75">
      <c r="A74" s="15"/>
      <c r="B74" s="78"/>
      <c r="C74" s="79"/>
      <c r="D74" s="79"/>
      <c r="E74" s="79"/>
      <c r="G74" s="43">
        <f>SUM(G72:G73)</f>
        <v>32</v>
      </c>
      <c r="H74" s="43">
        <f>SUM(H72:H73)</f>
        <v>28</v>
      </c>
      <c r="I74" s="43"/>
      <c r="J74" s="43"/>
      <c r="K74" s="43"/>
      <c r="L74" s="43"/>
      <c r="M74" s="43"/>
      <c r="N74" s="14"/>
    </row>
    <row r="75" spans="1:14" ht="12.75">
      <c r="A75" s="15"/>
      <c r="B75" s="15"/>
      <c r="C75" s="15"/>
      <c r="D75" s="15"/>
      <c r="E75" s="15"/>
      <c r="F75" s="15"/>
      <c r="G75" s="15"/>
      <c r="H75" s="43"/>
      <c r="I75" s="43"/>
      <c r="J75" s="43"/>
      <c r="K75" s="43"/>
      <c r="L75" s="43"/>
      <c r="M75" s="43"/>
      <c r="N75" s="14"/>
    </row>
    <row r="76" spans="1:14" ht="12.75">
      <c r="A76" s="15"/>
      <c r="B76" s="78" t="s">
        <v>40</v>
      </c>
      <c r="C76" s="79"/>
      <c r="D76" s="79"/>
      <c r="E76" s="79"/>
      <c r="N76" s="14"/>
    </row>
    <row r="77" spans="1:14" ht="12.75">
      <c r="A77" s="15"/>
      <c r="B77" s="36" t="s">
        <v>32</v>
      </c>
      <c r="C77" s="36"/>
      <c r="D77" s="36"/>
      <c r="E77" s="36"/>
      <c r="F77" s="36">
        <f>SUM(F53:F53)</f>
        <v>6</v>
      </c>
      <c r="G77" s="36">
        <f>SUM(G53:G53)</f>
        <v>30</v>
      </c>
      <c r="H77" s="36">
        <f aca="true" t="shared" si="5" ref="H77:M77">SUM(H53:H53)</f>
        <v>15</v>
      </c>
      <c r="I77" s="36">
        <f t="shared" si="5"/>
        <v>15</v>
      </c>
      <c r="J77" s="36">
        <f t="shared" si="5"/>
        <v>0</v>
      </c>
      <c r="K77" s="36">
        <f t="shared" si="5"/>
        <v>0</v>
      </c>
      <c r="L77" s="36">
        <f t="shared" si="5"/>
        <v>0</v>
      </c>
      <c r="M77" s="36">
        <f t="shared" si="5"/>
        <v>0</v>
      </c>
      <c r="N77" s="14"/>
    </row>
    <row r="78" spans="1:14" ht="12.75">
      <c r="A78" s="15"/>
      <c r="B78" s="24" t="s">
        <v>33</v>
      </c>
      <c r="C78" s="24"/>
      <c r="D78" s="24"/>
      <c r="E78" s="24"/>
      <c r="F78" s="24">
        <f>SUM(F54:F54)</f>
        <v>6</v>
      </c>
      <c r="G78" s="24">
        <f>SUM(G54:G54)</f>
        <v>30</v>
      </c>
      <c r="H78" s="24">
        <f aca="true" t="shared" si="6" ref="H78:M78">SUM(H54:H54)</f>
        <v>0</v>
      </c>
      <c r="I78" s="24">
        <f t="shared" si="6"/>
        <v>0</v>
      </c>
      <c r="J78" s="24">
        <f t="shared" si="6"/>
        <v>0</v>
      </c>
      <c r="K78" s="24">
        <f t="shared" si="6"/>
        <v>15</v>
      </c>
      <c r="L78" s="24">
        <f t="shared" si="6"/>
        <v>15</v>
      </c>
      <c r="M78" s="24">
        <f t="shared" si="6"/>
        <v>0</v>
      </c>
      <c r="N78" s="14"/>
    </row>
    <row r="79" spans="2:13" ht="12.75">
      <c r="B79" s="41" t="s">
        <v>34</v>
      </c>
      <c r="F79">
        <f>SUM(F77:F78)</f>
        <v>12</v>
      </c>
      <c r="G79">
        <f aca="true" t="shared" si="7" ref="G79:M79">SUM(G76:G78)</f>
        <v>60</v>
      </c>
      <c r="H79">
        <f t="shared" si="7"/>
        <v>15</v>
      </c>
      <c r="I79">
        <f t="shared" si="7"/>
        <v>15</v>
      </c>
      <c r="J79">
        <f t="shared" si="7"/>
        <v>0</v>
      </c>
      <c r="K79">
        <f t="shared" si="7"/>
        <v>15</v>
      </c>
      <c r="L79">
        <f t="shared" si="7"/>
        <v>15</v>
      </c>
      <c r="M79">
        <f t="shared" si="7"/>
        <v>0</v>
      </c>
    </row>
    <row r="91" spans="2:5" ht="12.75">
      <c r="B91" t="s">
        <v>40</v>
      </c>
      <c r="D91" s="56" t="s">
        <v>86</v>
      </c>
      <c r="E91" s="56" t="s">
        <v>85</v>
      </c>
    </row>
    <row r="92" spans="2:13" s="36" customFormat="1" ht="12.75">
      <c r="B92" s="36" t="s">
        <v>32</v>
      </c>
      <c r="D92" s="36">
        <v>180</v>
      </c>
      <c r="E92" s="36">
        <v>24</v>
      </c>
      <c r="F92" s="36">
        <f>+F41+F77</f>
        <v>34</v>
      </c>
      <c r="G92" s="36">
        <f>+G41+G77</f>
        <v>216</v>
      </c>
      <c r="H92" s="36">
        <f>+H41+H77</f>
        <v>55</v>
      </c>
      <c r="I92" s="36">
        <f>+I41+I77</f>
        <v>50</v>
      </c>
      <c r="J92" s="36">
        <f>+J41+J77</f>
        <v>25</v>
      </c>
      <c r="K92" s="36">
        <f>+K41+K77</f>
        <v>68</v>
      </c>
      <c r="L92" s="36">
        <f>+L41+L77</f>
        <v>6</v>
      </c>
      <c r="M92" s="36">
        <f>+M41+M77</f>
        <v>12</v>
      </c>
    </row>
    <row r="93" spans="2:13" s="24" customFormat="1" ht="12.75">
      <c r="B93" s="24" t="s">
        <v>33</v>
      </c>
      <c r="D93" s="24">
        <v>120</v>
      </c>
      <c r="E93" s="24">
        <v>17</v>
      </c>
      <c r="F93" s="24">
        <f>+F42+F78</f>
        <v>20</v>
      </c>
      <c r="G93" s="24">
        <f>+G42+G78</f>
        <v>120</v>
      </c>
      <c r="H93" s="24">
        <f>+H42+H78</f>
        <v>30</v>
      </c>
      <c r="I93" s="24">
        <f>+I42+I78</f>
        <v>0</v>
      </c>
      <c r="J93" s="24">
        <f>+J42+J78</f>
        <v>0</v>
      </c>
      <c r="K93" s="24">
        <f>+K42+K78</f>
        <v>45</v>
      </c>
      <c r="L93" s="24">
        <f>+L42+L78</f>
        <v>45</v>
      </c>
      <c r="M93" s="24">
        <f>+M42+M78</f>
        <v>0</v>
      </c>
    </row>
    <row r="94" spans="2:13" ht="12.75">
      <c r="B94" s="43" t="s">
        <v>34</v>
      </c>
      <c r="D94" s="15">
        <f>+SUM(D92:D93)</f>
        <v>300</v>
      </c>
      <c r="E94" s="15">
        <f>+SUM(E92:E93)</f>
        <v>41</v>
      </c>
      <c r="F94" s="15">
        <f aca="true" t="shared" si="8" ref="F94:M94">+SUM(F92:F93)</f>
        <v>54</v>
      </c>
      <c r="G94" s="15">
        <f t="shared" si="8"/>
        <v>336</v>
      </c>
      <c r="H94" s="15">
        <f t="shared" si="8"/>
        <v>85</v>
      </c>
      <c r="I94" s="15">
        <f t="shared" si="8"/>
        <v>50</v>
      </c>
      <c r="J94" s="15">
        <f t="shared" si="8"/>
        <v>25</v>
      </c>
      <c r="K94" s="15">
        <f t="shared" si="8"/>
        <v>113</v>
      </c>
      <c r="L94" s="15">
        <f t="shared" si="8"/>
        <v>51</v>
      </c>
      <c r="M94" s="15">
        <f t="shared" si="8"/>
        <v>12</v>
      </c>
    </row>
    <row r="97" spans="2:8" ht="12.75">
      <c r="B97" s="43" t="s">
        <v>94</v>
      </c>
      <c r="C97" s="15"/>
      <c r="D97" s="15"/>
      <c r="E97" s="15"/>
      <c r="F97" s="15"/>
      <c r="G97" s="15"/>
      <c r="H97" s="15"/>
    </row>
    <row r="98" spans="2:8" ht="12.75">
      <c r="B98" s="15"/>
      <c r="C98" s="43" t="s">
        <v>34</v>
      </c>
      <c r="D98" s="43" t="s">
        <v>27</v>
      </c>
      <c r="E98" s="43" t="s">
        <v>113</v>
      </c>
      <c r="F98" s="43" t="s">
        <v>27</v>
      </c>
      <c r="G98" s="43" t="s">
        <v>114</v>
      </c>
      <c r="H98" s="43" t="s">
        <v>27</v>
      </c>
    </row>
    <row r="99" spans="2:8" ht="12.75">
      <c r="B99" s="43" t="s">
        <v>36</v>
      </c>
      <c r="C99" s="15">
        <f>+E99+G99</f>
        <v>377</v>
      </c>
      <c r="D99" s="58">
        <f>+C99/$C102</f>
        <v>0.4625766871165644</v>
      </c>
      <c r="E99" s="59">
        <f>SUM(H11:H25)+SUM(K11:K25)+SUM(H53:H61)+SUM(K53:K61)</f>
        <v>304</v>
      </c>
      <c r="F99" s="58">
        <f>+E99/$E102</f>
        <v>0.4537313432835821</v>
      </c>
      <c r="G99" s="59">
        <f>SUM(H28:H33)+SUM(K28:K33)+SUM(H64:H67)+SUM(K64:K67)</f>
        <v>73</v>
      </c>
      <c r="H99" s="58">
        <f>+G99/$G102</f>
        <v>0.503448275862069</v>
      </c>
    </row>
    <row r="100" spans="2:8" ht="12.75">
      <c r="B100" s="43" t="s">
        <v>37</v>
      </c>
      <c r="C100" s="15">
        <f>+E100+G100</f>
        <v>369</v>
      </c>
      <c r="D100" s="58">
        <f>+C100/$C102</f>
        <v>0.452760736196319</v>
      </c>
      <c r="E100" s="15">
        <f>SUM(I11:I25)+SUM(L11:L25)+SUM(I53:I61)+SUM(L53:L61)</f>
        <v>305</v>
      </c>
      <c r="F100" s="58">
        <f>+E100/$E102</f>
        <v>0.4552238805970149</v>
      </c>
      <c r="G100" s="59">
        <f>SUM(I28:I33)+SUM(L28:L33)+SUM(I64:I67)+SUM(L64:L67)</f>
        <v>64</v>
      </c>
      <c r="H100" s="58">
        <f>+G100/$G102</f>
        <v>0.4413793103448276</v>
      </c>
    </row>
    <row r="101" spans="2:8" ht="12.75">
      <c r="B101" s="43" t="s">
        <v>38</v>
      </c>
      <c r="C101" s="15">
        <f>+E101+G101</f>
        <v>69</v>
      </c>
      <c r="D101" s="58">
        <f>+C101/$C102</f>
        <v>0.08466257668711656</v>
      </c>
      <c r="E101" s="15">
        <f>+SUM(J11:J25)+SUM(M11:M25)+SUM(J53:J61)+SUM(M53:M61)</f>
        <v>61</v>
      </c>
      <c r="F101" s="58">
        <f>+E101/$E102</f>
        <v>0.09104477611940298</v>
      </c>
      <c r="G101" s="59">
        <f>SUM(J28:J33)+SUM(M28:M33)+SUM(J64:J67)+SUM(M64:M67)</f>
        <v>8</v>
      </c>
      <c r="H101" s="58">
        <f>+G101/$G102</f>
        <v>0.05517241379310345</v>
      </c>
    </row>
    <row r="102" spans="2:8" ht="12.75">
      <c r="B102" s="43" t="s">
        <v>34</v>
      </c>
      <c r="C102" s="15">
        <f>+E102+G102</f>
        <v>815</v>
      </c>
      <c r="D102" s="58">
        <f>+C102/$C102</f>
        <v>1</v>
      </c>
      <c r="E102" s="15">
        <f>SUM(E99:E101)</f>
        <v>670</v>
      </c>
      <c r="F102" s="58">
        <f>+E102/$E102</f>
        <v>1</v>
      </c>
      <c r="G102" s="59">
        <f>SUM(G99:G101)</f>
        <v>145</v>
      </c>
      <c r="H102" s="58">
        <f>+G102/$G102</f>
        <v>1</v>
      </c>
    </row>
    <row r="105" ht="12.75">
      <c r="B105" t="s">
        <v>115</v>
      </c>
    </row>
    <row r="106" ht="12.75">
      <c r="B106" t="s">
        <v>116</v>
      </c>
    </row>
  </sheetData>
  <sheetProtection/>
  <mergeCells count="24">
    <mergeCell ref="A8:A10"/>
    <mergeCell ref="B8:B10"/>
    <mergeCell ref="C8:E8"/>
    <mergeCell ref="G8:M8"/>
    <mergeCell ref="N8:N10"/>
    <mergeCell ref="F9:F10"/>
    <mergeCell ref="H9:J9"/>
    <mergeCell ref="K9:M9"/>
    <mergeCell ref="A50:A52"/>
    <mergeCell ref="B50:B52"/>
    <mergeCell ref="C50:E50"/>
    <mergeCell ref="G50:M50"/>
    <mergeCell ref="G35:I35"/>
    <mergeCell ref="J35:L35"/>
    <mergeCell ref="B40:E40"/>
    <mergeCell ref="B39:E39"/>
    <mergeCell ref="B76:E76"/>
    <mergeCell ref="N50:N52"/>
    <mergeCell ref="F51:F52"/>
    <mergeCell ref="H51:J51"/>
    <mergeCell ref="K51:M51"/>
    <mergeCell ref="H69:J69"/>
    <mergeCell ref="K69:M69"/>
    <mergeCell ref="B74:E74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2010-04-13T10:54:46Z</cp:lastPrinted>
  <dcterms:created xsi:type="dcterms:W3CDTF">2009-03-13T14:33:04Z</dcterms:created>
  <dcterms:modified xsi:type="dcterms:W3CDTF">2010-04-13T10:55:25Z</dcterms:modified>
  <cp:category/>
  <cp:version/>
  <cp:contentType/>
  <cp:contentStatus/>
</cp:coreProperties>
</file>