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2"/>
  </bookViews>
  <sheets>
    <sheet name="ZARZADZANIE LwP" sheetId="1" r:id="rId1"/>
    <sheet name="ZARZADZANIE ZJiŚ" sheetId="2" r:id="rId2"/>
    <sheet name="ZARZADZANIE ZGTiH" sheetId="3" r:id="rId3"/>
  </sheets>
  <definedNames/>
  <calcPr fullCalcOnLoad="1"/>
</workbook>
</file>

<file path=xl/sharedStrings.xml><?xml version="1.0" encoding="utf-8"?>
<sst xmlns="http://schemas.openxmlformats.org/spreadsheetml/2006/main" count="700" uniqueCount="172">
  <si>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</si>
  <si>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</si>
  <si>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</si>
  <si>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</si>
  <si>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</si>
  <si>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</si>
  <si>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</si>
  <si>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</si>
  <si>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</si>
  <si>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</si>
  <si>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</si>
  <si>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</si>
  <si>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</si>
  <si>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</si>
  <si>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</si>
  <si>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</si>
  <si>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</si>
  <si>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</si>
  <si>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</si>
  <si>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</si>
  <si>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</si>
  <si>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</si>
  <si>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</si>
  <si>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</si>
  <si>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</si>
  <si>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</si>
  <si>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</si>
  <si>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</si>
  <si>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</si>
  <si>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</si>
  <si>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</si>
  <si>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</si>
  <si>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</si>
  <si>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</si>
  <si>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</si>
  <si>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</si>
  <si>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</si>
  <si>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</si>
  <si>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</si>
  <si>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</si>
  <si>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</si>
  <si>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</si>
  <si>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</si>
  <si>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</si>
  <si>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</si>
  <si>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</si>
  <si>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</si>
  <si>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</si>
  <si>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</si>
  <si>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</si>
  <si>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</si>
  <si>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</si>
  <si>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</si>
  <si>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</si>
  <si>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</si>
  <si>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</si>
  <si>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</si>
  <si>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</si>
  <si>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</si>
  <si>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</si>
  <si>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</si>
  <si>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</si>
  <si>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</si>
  <si>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</si>
  <si>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</si>
  <si>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</si>
  <si>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</si>
  <si>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</si>
  <si>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</si>
  <si>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</si>
  <si>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>Studia niestacjonarne I stopnia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</si>
  <si>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</si>
  <si>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</si>
  <si>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</si>
  <si>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</si>
  <si>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</si>
  <si>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</si>
  <si>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</si>
  <si>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</si>
  <si>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</si>
  <si>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</si>
  <si>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</si>
  <si>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</si>
  <si>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</si>
  <si>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</si>
  <si>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</si>
  <si>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</si>
  <si>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</si>
  <si>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Logistyka w przedsiębiorstwie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</si>
  <si>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</si>
  <si>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</si>
  <si>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</si>
  <si>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</si>
  <si>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</si>
  <si>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</si>
  <si>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</si>
  <si>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</si>
  <si>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</si>
  <si>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Ekonomika i polityka przemysłowa</t>
  </si>
  <si>
    <t>Logistyka dystrybucji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</si>
  <si>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</si>
  <si>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</si>
  <si>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</si>
  <si>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</si>
  <si>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</si>
  <si>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</si>
  <si>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Systemy zarządzania jakością i środowiskiem</t>
  </si>
  <si>
    <t>Etyka środowiskowa</t>
  </si>
  <si>
    <t>Przyrodnicze i prawne podstawy ochrony środowiska</t>
  </si>
  <si>
    <t>Prośrodowiskowe zarządzanie organizacją</t>
  </si>
  <si>
    <t>Ekonomia środowiska</t>
  </si>
  <si>
    <t>Techniki i metody doskonalenia systemów zarządzania</t>
  </si>
  <si>
    <t>Instytucjonalne i prawne aspekty zarządzania jakością</t>
  </si>
  <si>
    <t>Finanse i rachunkowość środowiska</t>
  </si>
  <si>
    <t>Rachunek sozoekonomiczny</t>
  </si>
  <si>
    <t>Audity jakości i środowiska</t>
  </si>
  <si>
    <t>Kształtowanie ładu przestrzennego</t>
  </si>
  <si>
    <t>Zarządzanie zrównoważonym rozwojem</t>
  </si>
  <si>
    <t>Marketing ekologiczny i modele konsumpcji</t>
  </si>
  <si>
    <t>Analiza wskaźnikowa i benchmarking</t>
  </si>
  <si>
    <t>Zintegrowane systemy zarządzania</t>
  </si>
  <si>
    <t>Ekonomika turystyki</t>
  </si>
  <si>
    <t>Ekonomika handlu i usług</t>
  </si>
  <si>
    <t>Nauka o przedsiębiorstwie turystycznym</t>
  </si>
  <si>
    <t>Kanon krajoznawczy</t>
  </si>
  <si>
    <t>Elementy teorii konsumpcji</t>
  </si>
  <si>
    <t>Zagospodarowanie turystyczne kraju</t>
  </si>
  <si>
    <t>Hotelarstwo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</si>
  <si>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</si>
  <si>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</si>
  <si>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</si>
  <si>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</si>
  <si>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</si>
  <si>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</si>
  <si>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</si>
  <si>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</si>
  <si>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</si>
  <si>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Zarządzanie produkcją</t>
  </si>
  <si>
    <t>JO</t>
  </si>
  <si>
    <t>min.godz.</t>
  </si>
  <si>
    <t>min. ECTS</t>
  </si>
  <si>
    <t>Standardy kształcenia dla kierunku Zarzadzanie</t>
  </si>
  <si>
    <t>Standardy kształcenia dla kierynku Zarządzanie</t>
  </si>
  <si>
    <t>1, 2</t>
  </si>
  <si>
    <t>3, 4</t>
  </si>
  <si>
    <t>Specjalność: –</t>
  </si>
  <si>
    <t>5, 6</t>
  </si>
  <si>
    <t>Sem."3"</t>
  </si>
  <si>
    <t>Sem."4"</t>
  </si>
  <si>
    <t>Sem."5"</t>
  </si>
  <si>
    <t>Sem."6"</t>
  </si>
  <si>
    <t>Inżynieria środowiskowa</t>
  </si>
  <si>
    <t>* student wybiera jeden wykład w ramach specjalności</t>
  </si>
  <si>
    <t>"3"</t>
  </si>
  <si>
    <t>"4"</t>
  </si>
  <si>
    <t>"5"</t>
  </si>
  <si>
    <t>"6"</t>
  </si>
  <si>
    <t>"1"</t>
  </si>
  <si>
    <t>"2"</t>
  </si>
  <si>
    <t>VI sem - 10 ECTS</t>
  </si>
  <si>
    <t>IV sem - 4 ECTS</t>
  </si>
  <si>
    <t>* student wybiera jeden wykład z listy</t>
  </si>
  <si>
    <t>Informatyka w zarządzaniu</t>
  </si>
  <si>
    <t>II sem - 2 ECTS</t>
  </si>
  <si>
    <t xml:space="preserve"> IV sem - 3 ECTS</t>
  </si>
  <si>
    <t xml:space="preserve"> </t>
  </si>
  <si>
    <t>Plan studiów na rok akad. 2010/2011</t>
  </si>
  <si>
    <t>Załącznik do Uchwały Rady Wydziału nr 241/2010 z dnia 26.03.2010 r.</t>
  </si>
  <si>
    <t>PK</t>
  </si>
  <si>
    <t>PS</t>
  </si>
  <si>
    <t>PK – przedmioty realizowane dla kierunku</t>
  </si>
  <si>
    <t>PS – przedmioty realizowane dla specjalności (specjalnościowe)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</si>
</sst>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C00000"/>
      <name val="Arial CE"/>
      <family val="0"/>
    </font>
    <font>
      <sz val="10"/>
      <color theme="9" tint="-0.4999699890613556"/>
      <name val="Arial CE"/>
      <family val="0"/>
    </font>
    <font>
      <sz val="10"/>
      <color theme="5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8" customFormat="1" ht="15.75">
      <c r="A1" s="78" t="s">
        <v>167</v>
      </c>
    </row>
    <row r="3" spans="2:11" ht="12.75">
      <c r="B3" s="16" t="s">
        <v>166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0">
        <f>G4/G7</f>
        <v>0.4904306220095694</v>
      </c>
      <c r="F4" s="21" t="s">
        <v>42</v>
      </c>
      <c r="G4" s="21">
        <f>H23+K23</f>
        <v>205</v>
      </c>
      <c r="H4" s="16"/>
      <c r="I4" s="16"/>
      <c r="J4" s="16"/>
      <c r="K4" s="16"/>
    </row>
    <row r="5" spans="2:11" ht="12.75">
      <c r="B5" t="s">
        <v>70</v>
      </c>
      <c r="D5" s="16"/>
      <c r="E5" s="60">
        <f>G5/G7</f>
        <v>0.43779904306220097</v>
      </c>
      <c r="F5" s="21" t="s">
        <v>43</v>
      </c>
      <c r="G5" s="21">
        <f>I23+L23</f>
        <v>183</v>
      </c>
      <c r="H5" s="16"/>
      <c r="I5" s="16"/>
      <c r="J5" s="16"/>
      <c r="K5" s="16"/>
    </row>
    <row r="6" spans="2:11" ht="12.75">
      <c r="B6" t="s">
        <v>2</v>
      </c>
      <c r="D6" s="16"/>
      <c r="E6" s="60">
        <f>G6/G7</f>
        <v>0.07177033492822966</v>
      </c>
      <c r="F6" s="21" t="s">
        <v>44</v>
      </c>
      <c r="G6" s="21">
        <f>J23+M23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0">
        <f>SUM(E4:E6)</f>
        <v>1</v>
      </c>
      <c r="F7" s="21" t="s">
        <v>3</v>
      </c>
      <c r="G7" s="21">
        <f>SUM(G4:G6)</f>
        <v>418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9" t="s">
        <v>35</v>
      </c>
      <c r="B9" s="89" t="s">
        <v>4</v>
      </c>
      <c r="C9" s="91" t="s">
        <v>5</v>
      </c>
      <c r="D9" s="91"/>
      <c r="E9" s="91"/>
      <c r="F9" s="69" t="s">
        <v>6</v>
      </c>
      <c r="G9" s="91" t="s">
        <v>7</v>
      </c>
      <c r="H9" s="89"/>
      <c r="I9" s="89"/>
      <c r="J9" s="89"/>
      <c r="K9" s="89"/>
      <c r="L9" s="89"/>
      <c r="M9" s="89"/>
      <c r="N9" s="92" t="s">
        <v>8</v>
      </c>
    </row>
    <row r="10" spans="1:14" s="1" customFormat="1" ht="12.75">
      <c r="A10" s="89"/>
      <c r="B10" s="90"/>
      <c r="C10" s="70" t="s">
        <v>9</v>
      </c>
      <c r="D10" s="70" t="s">
        <v>10</v>
      </c>
      <c r="E10" s="71" t="s">
        <v>11</v>
      </c>
      <c r="F10" s="95" t="s">
        <v>69</v>
      </c>
      <c r="G10" s="71" t="s">
        <v>3</v>
      </c>
      <c r="H10" s="96" t="s">
        <v>12</v>
      </c>
      <c r="I10" s="97"/>
      <c r="J10" s="95"/>
      <c r="K10" s="96" t="s">
        <v>13</v>
      </c>
      <c r="L10" s="97"/>
      <c r="M10" s="95"/>
      <c r="N10" s="93"/>
    </row>
    <row r="11" spans="1:14" s="1" customFormat="1" ht="12.75">
      <c r="A11" s="89"/>
      <c r="B11" s="90"/>
      <c r="C11" s="73"/>
      <c r="D11" s="73" t="s">
        <v>14</v>
      </c>
      <c r="E11" s="74" t="s">
        <v>15</v>
      </c>
      <c r="F11" s="95"/>
      <c r="G11" s="74" t="s">
        <v>16</v>
      </c>
      <c r="H11" s="72" t="s">
        <v>17</v>
      </c>
      <c r="I11" s="75" t="s">
        <v>18</v>
      </c>
      <c r="J11" s="75" t="s">
        <v>19</v>
      </c>
      <c r="K11" s="75" t="s">
        <v>17</v>
      </c>
      <c r="L11" s="75" t="s">
        <v>18</v>
      </c>
      <c r="M11" s="75" t="s">
        <v>19</v>
      </c>
      <c r="N11" s="94"/>
    </row>
    <row r="12" spans="1:14" s="34" customFormat="1" ht="12.75">
      <c r="A12" s="31">
        <v>1</v>
      </c>
      <c r="B12" s="31" t="s">
        <v>21</v>
      </c>
      <c r="C12" s="32">
        <v>1</v>
      </c>
      <c r="D12" s="32">
        <v>1</v>
      </c>
      <c r="E12" s="32"/>
      <c r="F12" s="33">
        <v>9</v>
      </c>
      <c r="G12" s="32">
        <v>45</v>
      </c>
      <c r="H12" s="33">
        <v>15</v>
      </c>
      <c r="I12" s="33">
        <v>30</v>
      </c>
      <c r="J12" s="33">
        <v>0</v>
      </c>
      <c r="K12" s="33">
        <v>0</v>
      </c>
      <c r="L12" s="33">
        <v>0</v>
      </c>
      <c r="M12" s="33">
        <v>0</v>
      </c>
      <c r="N12" s="31"/>
    </row>
    <row r="13" spans="1:14" s="34" customFormat="1" ht="12.75">
      <c r="A13" s="31">
        <v>2</v>
      </c>
      <c r="B13" s="31" t="s">
        <v>22</v>
      </c>
      <c r="C13" s="33">
        <v>1</v>
      </c>
      <c r="D13" s="32">
        <v>1</v>
      </c>
      <c r="E13" s="33"/>
      <c r="F13" s="33">
        <v>9</v>
      </c>
      <c r="G13" s="33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3</v>
      </c>
      <c r="B14" s="31" t="s">
        <v>25</v>
      </c>
      <c r="C14" s="33"/>
      <c r="D14" s="32">
        <v>2</v>
      </c>
      <c r="E14" s="33"/>
      <c r="F14" s="33">
        <v>6</v>
      </c>
      <c r="G14" s="33">
        <v>34</v>
      </c>
      <c r="H14" s="33">
        <v>0</v>
      </c>
      <c r="I14" s="33">
        <v>0</v>
      </c>
      <c r="J14" s="33">
        <v>0</v>
      </c>
      <c r="K14" s="33">
        <v>34</v>
      </c>
      <c r="L14" s="33">
        <v>0</v>
      </c>
      <c r="M14" s="33">
        <v>0</v>
      </c>
      <c r="N14" s="31"/>
    </row>
    <row r="15" spans="1:14" s="34" customFormat="1" ht="12.75">
      <c r="A15" s="31">
        <v>4</v>
      </c>
      <c r="B15" s="31" t="s">
        <v>48</v>
      </c>
      <c r="C15" s="33">
        <v>1</v>
      </c>
      <c r="D15" s="32">
        <v>1</v>
      </c>
      <c r="E15" s="33"/>
      <c r="F15" s="33">
        <v>10</v>
      </c>
      <c r="G15" s="33">
        <v>60</v>
      </c>
      <c r="H15" s="33">
        <v>30</v>
      </c>
      <c r="I15" s="33">
        <v>30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25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8" customFormat="1" ht="12.75">
      <c r="A17" s="35">
        <v>6</v>
      </c>
      <c r="B17" s="35" t="s">
        <v>24</v>
      </c>
      <c r="C17" s="36"/>
      <c r="D17" s="37">
        <v>1</v>
      </c>
      <c r="E17" s="36"/>
      <c r="F17" s="36">
        <v>3</v>
      </c>
      <c r="G17" s="36">
        <v>30</v>
      </c>
      <c r="H17" s="36">
        <v>30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26</v>
      </c>
      <c r="C18" s="36">
        <v>2</v>
      </c>
      <c r="D18" s="37"/>
      <c r="E18" s="36"/>
      <c r="F18" s="36">
        <v>3</v>
      </c>
      <c r="G18" s="36">
        <v>30</v>
      </c>
      <c r="H18" s="36">
        <v>0</v>
      </c>
      <c r="I18" s="36">
        <v>0</v>
      </c>
      <c r="J18" s="36">
        <v>0</v>
      </c>
      <c r="K18" s="36">
        <v>30</v>
      </c>
      <c r="L18" s="36">
        <v>0</v>
      </c>
      <c r="M18" s="36">
        <v>0</v>
      </c>
      <c r="N18" s="35"/>
    </row>
    <row r="19" spans="1:14" s="38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0" customFormat="1" ht="12.75">
      <c r="A20" s="48">
        <v>9</v>
      </c>
      <c r="B20" s="49" t="s">
        <v>20</v>
      </c>
      <c r="C20" s="50"/>
      <c r="D20" s="50" t="s">
        <v>143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88" t="s">
        <v>163</v>
      </c>
    </row>
    <row r="21" spans="1:14" ht="12.75">
      <c r="A21" s="27">
        <v>10</v>
      </c>
      <c r="B21" s="27" t="s">
        <v>49</v>
      </c>
      <c r="C21" s="7">
        <v>2</v>
      </c>
      <c r="D21" s="8"/>
      <c r="E21" s="7"/>
      <c r="F21" s="7">
        <v>4</v>
      </c>
      <c r="G21" s="7">
        <v>18</v>
      </c>
      <c r="H21" s="5">
        <v>0</v>
      </c>
      <c r="I21" s="5">
        <v>0</v>
      </c>
      <c r="J21" s="5">
        <v>0</v>
      </c>
      <c r="K21" s="5">
        <v>18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7</v>
      </c>
      <c r="G22" s="2">
        <v>36</v>
      </c>
      <c r="H22" s="2">
        <v>0</v>
      </c>
      <c r="I22" s="2">
        <v>0</v>
      </c>
      <c r="J22" s="2">
        <v>0</v>
      </c>
      <c r="K22" s="2">
        <v>18</v>
      </c>
      <c r="L22" s="2">
        <v>18</v>
      </c>
      <c r="M22" s="2">
        <v>0</v>
      </c>
      <c r="N22" s="3"/>
    </row>
    <row r="23" spans="1:14" s="14" customFormat="1" ht="12.75">
      <c r="A23" s="12"/>
      <c r="B23" s="12" t="s">
        <v>27</v>
      </c>
      <c r="C23" s="13">
        <f>COUNT(C12:C22)</f>
        <v>7</v>
      </c>
      <c r="D23" s="12"/>
      <c r="E23" s="12"/>
      <c r="F23" s="13">
        <f aca="true" t="shared" si="0" ref="F23:M23">SUM(F12:F22)</f>
        <v>60</v>
      </c>
      <c r="G23" s="13">
        <f t="shared" si="0"/>
        <v>418</v>
      </c>
      <c r="H23" s="13">
        <f t="shared" si="0"/>
        <v>90</v>
      </c>
      <c r="I23" s="13">
        <f t="shared" si="0"/>
        <v>120</v>
      </c>
      <c r="J23" s="13">
        <f t="shared" si="0"/>
        <v>30</v>
      </c>
      <c r="K23" s="13">
        <f t="shared" si="0"/>
        <v>115</v>
      </c>
      <c r="L23" s="13">
        <f t="shared" si="0"/>
        <v>63</v>
      </c>
      <c r="M23" s="13">
        <f t="shared" si="0"/>
        <v>0</v>
      </c>
      <c r="N23" s="12"/>
    </row>
    <row r="24" spans="1:14" s="14" customFormat="1" ht="12.75">
      <c r="A24" s="15"/>
      <c r="B24" s="19" t="s">
        <v>75</v>
      </c>
      <c r="C24" s="20"/>
      <c r="D24" s="20"/>
      <c r="E24" s="20"/>
      <c r="F24" s="20"/>
      <c r="H24" s="98">
        <f>SUM(H23:J23)</f>
        <v>240</v>
      </c>
      <c r="I24" s="98"/>
      <c r="J24" s="98"/>
      <c r="K24" s="98">
        <f>SUM(K23:M23)</f>
        <v>178</v>
      </c>
      <c r="L24" s="98"/>
      <c r="M24" s="98"/>
      <c r="N24" s="15"/>
    </row>
    <row r="25" spans="1:14" s="14" customFormat="1" ht="12.75">
      <c r="A25" s="15"/>
      <c r="B25" s="65" t="s">
        <v>69</v>
      </c>
      <c r="C25" s="20"/>
      <c r="D25" s="20"/>
      <c r="E25" s="20"/>
      <c r="F25" s="65"/>
      <c r="G25" s="66" t="s">
        <v>157</v>
      </c>
      <c r="H25" s="66" t="s">
        <v>158</v>
      </c>
      <c r="I25" s="64"/>
      <c r="J25" s="64"/>
      <c r="K25" s="64"/>
      <c r="L25" s="64"/>
      <c r="M25" s="64"/>
      <c r="N25" s="15"/>
    </row>
    <row r="26" spans="2:14" s="1" customFormat="1" ht="12.75">
      <c r="B26" s="67" t="s">
        <v>168</v>
      </c>
      <c r="C26" s="20"/>
      <c r="D26" s="20"/>
      <c r="E26" s="20"/>
      <c r="F26" s="68">
        <f>SUM(F10:F22)</f>
        <v>60</v>
      </c>
      <c r="G26" s="66">
        <f>+SUM(F12:F13)+F15+F17+F19</f>
        <v>33</v>
      </c>
      <c r="H26" s="66">
        <f>F26-G26</f>
        <v>27</v>
      </c>
      <c r="I26" s="64"/>
      <c r="J26" s="64"/>
      <c r="K26" s="64"/>
      <c r="L26" s="64"/>
      <c r="M26" s="11"/>
      <c r="N26" s="10"/>
    </row>
    <row r="27" spans="2:5" ht="12.75">
      <c r="B27" s="99"/>
      <c r="C27" s="100"/>
      <c r="D27" s="100"/>
      <c r="E27" s="100"/>
    </row>
    <row r="28" spans="2:5" ht="12.75">
      <c r="B28" s="99" t="s">
        <v>78</v>
      </c>
      <c r="C28" s="100"/>
      <c r="D28" s="100"/>
      <c r="E28" s="100"/>
    </row>
    <row r="29" spans="2:13" s="40" customFormat="1" ht="12.75">
      <c r="B29" s="40" t="s">
        <v>79</v>
      </c>
      <c r="F29" s="40">
        <f>SUM(F12:F15)</f>
        <v>34</v>
      </c>
      <c r="G29" s="40">
        <f aca="true" t="shared" si="1" ref="G29:M29">SUM(G12:G15)</f>
        <v>184</v>
      </c>
      <c r="H29" s="40">
        <f t="shared" si="1"/>
        <v>60</v>
      </c>
      <c r="I29" s="40">
        <f t="shared" si="1"/>
        <v>90</v>
      </c>
      <c r="J29" s="40">
        <f t="shared" si="1"/>
        <v>0</v>
      </c>
      <c r="K29" s="40">
        <f t="shared" si="1"/>
        <v>34</v>
      </c>
      <c r="L29" s="40">
        <f t="shared" si="1"/>
        <v>0</v>
      </c>
      <c r="M29" s="40">
        <f t="shared" si="1"/>
        <v>0</v>
      </c>
    </row>
    <row r="30" spans="2:13" s="26" customFormat="1" ht="12.75">
      <c r="B30" s="26" t="s">
        <v>80</v>
      </c>
      <c r="F30" s="53">
        <f>SUM(F16:F16)</f>
        <v>5</v>
      </c>
      <c r="G30" s="26">
        <f>SUM(G16:G16)</f>
        <v>30</v>
      </c>
      <c r="H30" s="26">
        <f aca="true" t="shared" si="2" ref="H30:M30">SUM(H16:H16)</f>
        <v>0</v>
      </c>
      <c r="I30" s="26">
        <f t="shared" si="2"/>
        <v>0</v>
      </c>
      <c r="J30" s="26">
        <f t="shared" si="2"/>
        <v>0</v>
      </c>
      <c r="K30" s="26">
        <f t="shared" si="2"/>
        <v>15</v>
      </c>
      <c r="L30" s="26">
        <f t="shared" si="2"/>
        <v>15</v>
      </c>
      <c r="M30" s="26">
        <f t="shared" si="2"/>
        <v>0</v>
      </c>
    </row>
    <row r="31" spans="2:13" s="41" customFormat="1" ht="12.75">
      <c r="B31" s="41" t="s">
        <v>81</v>
      </c>
      <c r="F31" s="52">
        <f>SUM(F17:F18)</f>
        <v>6</v>
      </c>
      <c r="G31" s="41">
        <f>+SUM(G17:G18)</f>
        <v>60</v>
      </c>
      <c r="H31" s="41">
        <f aca="true" t="shared" si="3" ref="H31:M31">+SUM(H17:H18)</f>
        <v>30</v>
      </c>
      <c r="I31" s="41">
        <f t="shared" si="3"/>
        <v>0</v>
      </c>
      <c r="J31" s="41">
        <f t="shared" si="3"/>
        <v>0</v>
      </c>
      <c r="K31" s="41">
        <f t="shared" si="3"/>
        <v>30</v>
      </c>
      <c r="L31" s="41">
        <f t="shared" si="3"/>
        <v>0</v>
      </c>
      <c r="M31" s="41">
        <f t="shared" si="3"/>
        <v>0</v>
      </c>
    </row>
    <row r="32" spans="2:13" s="41" customFormat="1" ht="12.75">
      <c r="B32" s="41" t="s">
        <v>23</v>
      </c>
      <c r="F32" s="52">
        <f>SUM(F19:F19)</f>
        <v>2</v>
      </c>
      <c r="G32" s="41">
        <f>SUM(G19:G19)</f>
        <v>30</v>
      </c>
      <c r="H32" s="41">
        <f aca="true" t="shared" si="4" ref="H32:M32">SUM(H19:H19)</f>
        <v>0</v>
      </c>
      <c r="I32" s="41">
        <f t="shared" si="4"/>
        <v>0</v>
      </c>
      <c r="J32" s="41">
        <f t="shared" si="4"/>
        <v>30</v>
      </c>
      <c r="K32" s="41">
        <f t="shared" si="4"/>
        <v>0</v>
      </c>
      <c r="L32" s="41">
        <f t="shared" si="4"/>
        <v>0</v>
      </c>
      <c r="M32" s="41">
        <f t="shared" si="4"/>
        <v>0</v>
      </c>
    </row>
    <row r="33" spans="2:14" ht="12.75">
      <c r="B33" s="52" t="s">
        <v>138</v>
      </c>
      <c r="C33" s="52"/>
      <c r="D33" s="52"/>
      <c r="E33" s="52"/>
      <c r="F33" s="52">
        <f>SUM(F20:F20)</f>
        <v>2</v>
      </c>
      <c r="G33" s="52">
        <f>SUM(G20:G20)</f>
        <v>60</v>
      </c>
      <c r="H33" s="52">
        <f aca="true" t="shared" si="5" ref="H33:M33">SUM(H20:H20)</f>
        <v>0</v>
      </c>
      <c r="I33" s="52">
        <f t="shared" si="5"/>
        <v>30</v>
      </c>
      <c r="J33" s="52">
        <f t="shared" si="5"/>
        <v>0</v>
      </c>
      <c r="K33" s="52">
        <f t="shared" si="5"/>
        <v>0</v>
      </c>
      <c r="L33" s="52">
        <f t="shared" si="5"/>
        <v>30</v>
      </c>
      <c r="M33" s="52">
        <f t="shared" si="5"/>
        <v>0</v>
      </c>
      <c r="N33" s="52"/>
    </row>
    <row r="34" spans="2:13" ht="12.75">
      <c r="B34" s="46" t="s">
        <v>82</v>
      </c>
      <c r="F34">
        <f>SUM(F29:F33)</f>
        <v>49</v>
      </c>
      <c r="G34">
        <f aca="true" t="shared" si="6" ref="G34:M34">SUM(G29:G33)</f>
        <v>364</v>
      </c>
      <c r="H34">
        <f t="shared" si="6"/>
        <v>90</v>
      </c>
      <c r="I34">
        <f t="shared" si="6"/>
        <v>120</v>
      </c>
      <c r="J34">
        <f t="shared" si="6"/>
        <v>30</v>
      </c>
      <c r="K34">
        <f t="shared" si="6"/>
        <v>79</v>
      </c>
      <c r="L34">
        <f t="shared" si="6"/>
        <v>45</v>
      </c>
      <c r="M34">
        <f t="shared" si="6"/>
        <v>0</v>
      </c>
    </row>
    <row r="46" spans="2:16" ht="12.75">
      <c r="B46" s="16" t="s">
        <v>166</v>
      </c>
      <c r="E46" s="21" t="s">
        <v>41</v>
      </c>
      <c r="F46" s="21" t="s">
        <v>0</v>
      </c>
      <c r="G46" s="21"/>
      <c r="O46" s="16"/>
      <c r="P46" s="16"/>
    </row>
    <row r="47" spans="2:16" ht="12.75">
      <c r="B47" t="s">
        <v>1</v>
      </c>
      <c r="E47" s="60">
        <f>G47/G50</f>
        <v>0.4879032258064516</v>
      </c>
      <c r="F47" s="21" t="s">
        <v>42</v>
      </c>
      <c r="G47" s="21">
        <f>H81+K81</f>
        <v>242</v>
      </c>
      <c r="O47" s="17"/>
      <c r="P47" s="16"/>
    </row>
    <row r="48" spans="2:16" ht="12.75">
      <c r="B48" t="s">
        <v>70</v>
      </c>
      <c r="E48" s="60">
        <f>G48/G50</f>
        <v>0.42338709677419356</v>
      </c>
      <c r="F48" s="21" t="s">
        <v>43</v>
      </c>
      <c r="G48" s="21">
        <f>I81+L81</f>
        <v>210</v>
      </c>
      <c r="O48" s="17"/>
      <c r="P48" s="16"/>
    </row>
    <row r="49" spans="2:16" ht="12.75">
      <c r="B49" t="s">
        <v>28</v>
      </c>
      <c r="E49" s="60">
        <f>G49/G50</f>
        <v>0.08870967741935484</v>
      </c>
      <c r="F49" s="21" t="s">
        <v>44</v>
      </c>
      <c r="G49" s="21">
        <f>J81+M81</f>
        <v>44</v>
      </c>
      <c r="O49" s="17"/>
      <c r="P49" s="16"/>
    </row>
    <row r="50" spans="2:16" ht="12.75">
      <c r="B50" t="s">
        <v>46</v>
      </c>
      <c r="E50" s="60">
        <f>SUM(E47:E49)</f>
        <v>1</v>
      </c>
      <c r="F50" s="21" t="s">
        <v>3</v>
      </c>
      <c r="G50" s="21">
        <f>SUM(G47:G49)</f>
        <v>496</v>
      </c>
      <c r="O50" s="16"/>
      <c r="P50" s="16"/>
    </row>
    <row r="51" ht="12.75">
      <c r="B51" t="s">
        <v>57</v>
      </c>
    </row>
    <row r="52" spans="1:14" ht="12.75" customHeight="1">
      <c r="A52" s="89" t="s">
        <v>35</v>
      </c>
      <c r="B52" s="89" t="s">
        <v>4</v>
      </c>
      <c r="C52" s="91" t="s">
        <v>5</v>
      </c>
      <c r="D52" s="91"/>
      <c r="E52" s="91"/>
      <c r="F52" s="69" t="s">
        <v>71</v>
      </c>
      <c r="G52" s="91" t="s">
        <v>7</v>
      </c>
      <c r="H52" s="89"/>
      <c r="I52" s="89"/>
      <c r="J52" s="89"/>
      <c r="K52" s="89"/>
      <c r="L52" s="89"/>
      <c r="M52" s="89"/>
      <c r="N52" s="92" t="s">
        <v>8</v>
      </c>
    </row>
    <row r="53" spans="1:14" s="1" customFormat="1" ht="12.75">
      <c r="A53" s="89"/>
      <c r="B53" s="90"/>
      <c r="C53" s="70" t="s">
        <v>9</v>
      </c>
      <c r="D53" s="70" t="s">
        <v>10</v>
      </c>
      <c r="E53" s="71" t="s">
        <v>11</v>
      </c>
      <c r="F53" s="95" t="s">
        <v>69</v>
      </c>
      <c r="G53" s="71" t="s">
        <v>3</v>
      </c>
      <c r="H53" s="96" t="s">
        <v>147</v>
      </c>
      <c r="I53" s="97"/>
      <c r="J53" s="95"/>
      <c r="K53" s="96" t="s">
        <v>148</v>
      </c>
      <c r="L53" s="97"/>
      <c r="M53" s="95"/>
      <c r="N53" s="93"/>
    </row>
    <row r="54" spans="1:14" s="1" customFormat="1" ht="12.75">
      <c r="A54" s="89"/>
      <c r="B54" s="90"/>
      <c r="C54" s="73"/>
      <c r="D54" s="73" t="s">
        <v>14</v>
      </c>
      <c r="E54" s="74" t="s">
        <v>15</v>
      </c>
      <c r="F54" s="95"/>
      <c r="G54" s="74" t="s">
        <v>16</v>
      </c>
      <c r="H54" s="72" t="s">
        <v>17</v>
      </c>
      <c r="I54" s="75" t="s">
        <v>18</v>
      </c>
      <c r="J54" s="75" t="s">
        <v>19</v>
      </c>
      <c r="K54" s="75" t="s">
        <v>17</v>
      </c>
      <c r="L54" s="75" t="s">
        <v>18</v>
      </c>
      <c r="M54" s="75" t="s">
        <v>19</v>
      </c>
      <c r="N54" s="94"/>
    </row>
    <row r="55" spans="1:14" s="34" customFormat="1" ht="12.75">
      <c r="A55" s="31">
        <v>1</v>
      </c>
      <c r="B55" s="31" t="s">
        <v>50</v>
      </c>
      <c r="C55" s="32">
        <v>3</v>
      </c>
      <c r="D55" s="32">
        <v>3</v>
      </c>
      <c r="E55" s="32"/>
      <c r="F55" s="33">
        <v>6</v>
      </c>
      <c r="G55" s="32">
        <v>45</v>
      </c>
      <c r="H55" s="33">
        <v>30</v>
      </c>
      <c r="I55" s="33">
        <v>15</v>
      </c>
      <c r="J55" s="33">
        <v>0</v>
      </c>
      <c r="K55" s="33">
        <v>0</v>
      </c>
      <c r="L55" s="33">
        <v>0</v>
      </c>
      <c r="M55" s="33">
        <v>0</v>
      </c>
      <c r="N55" s="31"/>
    </row>
    <row r="56" spans="1:14" s="34" customFormat="1" ht="12.75">
      <c r="A56" s="31">
        <v>2</v>
      </c>
      <c r="B56" s="31" t="s">
        <v>30</v>
      </c>
      <c r="C56" s="33">
        <v>3</v>
      </c>
      <c r="D56" s="32">
        <v>3</v>
      </c>
      <c r="E56" s="33"/>
      <c r="F56" s="33">
        <v>7</v>
      </c>
      <c r="G56" s="33">
        <v>45</v>
      </c>
      <c r="H56" s="33">
        <v>15</v>
      </c>
      <c r="I56" s="33">
        <v>15</v>
      </c>
      <c r="J56" s="33">
        <v>15</v>
      </c>
      <c r="K56" s="33">
        <v>0</v>
      </c>
      <c r="L56" s="33">
        <v>0</v>
      </c>
      <c r="M56" s="33">
        <v>0</v>
      </c>
      <c r="N56" s="31"/>
    </row>
    <row r="57" spans="1:14" s="34" customFormat="1" ht="12.75">
      <c r="A57" s="31">
        <v>3</v>
      </c>
      <c r="B57" s="31" t="s">
        <v>53</v>
      </c>
      <c r="C57" s="33">
        <v>4</v>
      </c>
      <c r="D57" s="33">
        <v>4</v>
      </c>
      <c r="E57" s="33"/>
      <c r="F57" s="33">
        <v>4</v>
      </c>
      <c r="G57" s="33">
        <v>30</v>
      </c>
      <c r="H57" s="33">
        <v>0</v>
      </c>
      <c r="I57" s="33">
        <v>0</v>
      </c>
      <c r="J57" s="33">
        <v>0</v>
      </c>
      <c r="K57" s="33">
        <v>15</v>
      </c>
      <c r="L57" s="33">
        <v>15</v>
      </c>
      <c r="M57" s="33">
        <v>0</v>
      </c>
      <c r="N57" s="31"/>
    </row>
    <row r="58" spans="1:14" s="25" customFormat="1" ht="12.75">
      <c r="A58" s="22">
        <v>4</v>
      </c>
      <c r="B58" s="22" t="s">
        <v>51</v>
      </c>
      <c r="C58" s="23">
        <v>3</v>
      </c>
      <c r="D58" s="23">
        <v>3</v>
      </c>
      <c r="E58" s="23"/>
      <c r="F58" s="23">
        <v>4</v>
      </c>
      <c r="G58" s="23">
        <v>30</v>
      </c>
      <c r="H58" s="24">
        <v>15</v>
      </c>
      <c r="I58" s="24">
        <v>15</v>
      </c>
      <c r="J58" s="24">
        <v>0</v>
      </c>
      <c r="K58" s="24">
        <v>0</v>
      </c>
      <c r="L58" s="24">
        <v>0</v>
      </c>
      <c r="M58" s="24">
        <v>0</v>
      </c>
      <c r="N58" s="22"/>
    </row>
    <row r="59" spans="1:14" s="25" customFormat="1" ht="12.75">
      <c r="A59" s="22">
        <v>5</v>
      </c>
      <c r="B59" s="22" t="s">
        <v>54</v>
      </c>
      <c r="C59" s="23"/>
      <c r="D59" s="23">
        <v>4</v>
      </c>
      <c r="E59" s="23"/>
      <c r="F59" s="23">
        <v>3</v>
      </c>
      <c r="G59" s="23">
        <v>20</v>
      </c>
      <c r="H59" s="23">
        <v>0</v>
      </c>
      <c r="I59" s="23">
        <v>0</v>
      </c>
      <c r="J59" s="23">
        <v>0</v>
      </c>
      <c r="K59" s="23">
        <v>10</v>
      </c>
      <c r="L59" s="23">
        <v>0</v>
      </c>
      <c r="M59" s="23">
        <v>10</v>
      </c>
      <c r="N59" s="22"/>
    </row>
    <row r="60" spans="1:14" s="25" customFormat="1" ht="12.75">
      <c r="A60" s="22">
        <v>6</v>
      </c>
      <c r="B60" s="22" t="s">
        <v>38</v>
      </c>
      <c r="C60" s="23"/>
      <c r="D60" s="43">
        <v>4</v>
      </c>
      <c r="E60" s="23"/>
      <c r="F60" s="23">
        <v>4</v>
      </c>
      <c r="G60" s="23">
        <v>30</v>
      </c>
      <c r="H60" s="23">
        <v>0</v>
      </c>
      <c r="I60" s="23">
        <v>0</v>
      </c>
      <c r="J60" s="23">
        <v>0</v>
      </c>
      <c r="K60" s="23">
        <v>15</v>
      </c>
      <c r="L60" s="23">
        <v>5</v>
      </c>
      <c r="M60" s="23">
        <v>10</v>
      </c>
      <c r="N60" s="22"/>
    </row>
    <row r="61" spans="1:14" s="38" customFormat="1" ht="12.75">
      <c r="A61" s="35">
        <v>7</v>
      </c>
      <c r="B61" s="35" t="s">
        <v>32</v>
      </c>
      <c r="C61" s="36"/>
      <c r="D61" s="37"/>
      <c r="E61" s="36">
        <v>4</v>
      </c>
      <c r="F61" s="36">
        <v>1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5" t="s">
        <v>33</v>
      </c>
    </row>
    <row r="62" spans="1:14" s="41" customFormat="1" ht="12.75">
      <c r="A62" s="28">
        <v>8</v>
      </c>
      <c r="B62" s="28" t="s">
        <v>31</v>
      </c>
      <c r="C62" s="18"/>
      <c r="D62" s="42"/>
      <c r="E62" s="18">
        <v>4</v>
      </c>
      <c r="F62" s="18">
        <v>0</v>
      </c>
      <c r="G62" s="18">
        <v>15</v>
      </c>
      <c r="H62" s="29">
        <v>0</v>
      </c>
      <c r="I62" s="29">
        <v>0</v>
      </c>
      <c r="J62" s="29">
        <v>0</v>
      </c>
      <c r="K62" s="29">
        <v>0</v>
      </c>
      <c r="L62" s="29">
        <v>15</v>
      </c>
      <c r="M62" s="29">
        <v>0</v>
      </c>
      <c r="N62" s="35"/>
    </row>
    <row r="63" spans="1:14" s="30" customFormat="1" ht="12.75">
      <c r="A63" s="85">
        <v>9</v>
      </c>
      <c r="B63" s="87" t="s">
        <v>20</v>
      </c>
      <c r="C63" s="84">
        <v>4</v>
      </c>
      <c r="D63" s="84" t="s">
        <v>144</v>
      </c>
      <c r="E63" s="84"/>
      <c r="F63" s="83">
        <v>3</v>
      </c>
      <c r="G63" s="84">
        <v>60</v>
      </c>
      <c r="H63" s="83">
        <v>0</v>
      </c>
      <c r="I63" s="83">
        <v>30</v>
      </c>
      <c r="J63" s="83">
        <v>0</v>
      </c>
      <c r="K63" s="83">
        <v>0</v>
      </c>
      <c r="L63" s="83">
        <v>30</v>
      </c>
      <c r="M63" s="83">
        <v>0</v>
      </c>
      <c r="N63" s="85" t="s">
        <v>164</v>
      </c>
    </row>
    <row r="64" spans="1:14" s="1" customFormat="1" ht="12.75">
      <c r="A64" s="3">
        <v>10</v>
      </c>
      <c r="B64" s="3" t="s">
        <v>52</v>
      </c>
      <c r="C64" s="2"/>
      <c r="D64" s="4">
        <v>3</v>
      </c>
      <c r="E64" s="2"/>
      <c r="F64" s="2">
        <v>1</v>
      </c>
      <c r="G64" s="2">
        <v>9</v>
      </c>
      <c r="H64" s="2">
        <v>9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s="1" customFormat="1" ht="12.75">
      <c r="A65" s="3">
        <v>11</v>
      </c>
      <c r="B65" s="3" t="s">
        <v>55</v>
      </c>
      <c r="C65" s="2"/>
      <c r="D65" s="2">
        <v>4</v>
      </c>
      <c r="E65" s="2"/>
      <c r="F65" s="2">
        <v>1</v>
      </c>
      <c r="G65" s="2">
        <v>9</v>
      </c>
      <c r="H65" s="2">
        <v>0</v>
      </c>
      <c r="I65" s="2">
        <v>0</v>
      </c>
      <c r="J65" s="2">
        <v>0</v>
      </c>
      <c r="K65" s="2">
        <v>9</v>
      </c>
      <c r="L65" s="2">
        <v>0</v>
      </c>
      <c r="M65" s="2">
        <v>0</v>
      </c>
      <c r="N65" s="9"/>
    </row>
    <row r="66" spans="1:14" s="1" customFormat="1" ht="12.75">
      <c r="A66" s="3">
        <v>12</v>
      </c>
      <c r="B66" s="3" t="s">
        <v>58</v>
      </c>
      <c r="C66" s="2">
        <v>4</v>
      </c>
      <c r="D66" s="2" t="s">
        <v>165</v>
      </c>
      <c r="E66" s="2"/>
      <c r="F66" s="2">
        <v>2</v>
      </c>
      <c r="G66" s="2">
        <v>17</v>
      </c>
      <c r="H66" s="2">
        <v>0</v>
      </c>
      <c r="I66" s="2">
        <v>0</v>
      </c>
      <c r="J66" s="2">
        <v>0</v>
      </c>
      <c r="K66" s="2">
        <v>17</v>
      </c>
      <c r="L66" s="2">
        <v>0</v>
      </c>
      <c r="M66" s="2">
        <v>0</v>
      </c>
      <c r="N66" s="3"/>
    </row>
    <row r="67" spans="1:14" s="1" customFormat="1" ht="12.75">
      <c r="A67" s="3">
        <v>13</v>
      </c>
      <c r="B67" s="3" t="s">
        <v>76</v>
      </c>
      <c r="C67" s="4">
        <v>4</v>
      </c>
      <c r="D67" s="4">
        <v>4</v>
      </c>
      <c r="E67" s="4"/>
      <c r="F67" s="2">
        <v>2</v>
      </c>
      <c r="G67" s="4">
        <v>18</v>
      </c>
      <c r="H67" s="2">
        <v>0</v>
      </c>
      <c r="I67" s="2">
        <v>0</v>
      </c>
      <c r="J67" s="2">
        <v>0</v>
      </c>
      <c r="K67" s="2">
        <v>9</v>
      </c>
      <c r="L67" s="2">
        <v>9</v>
      </c>
      <c r="M67" s="2">
        <v>0</v>
      </c>
      <c r="N67" s="3"/>
    </row>
    <row r="68" spans="1:14" s="1" customFormat="1" ht="12.75">
      <c r="A68" s="3">
        <v>14</v>
      </c>
      <c r="B68" s="3" t="s">
        <v>56</v>
      </c>
      <c r="C68" s="2"/>
      <c r="D68" s="2">
        <v>4</v>
      </c>
      <c r="E68" s="2"/>
      <c r="F68" s="2">
        <v>2</v>
      </c>
      <c r="G68" s="2">
        <v>15</v>
      </c>
      <c r="H68" s="5">
        <v>0</v>
      </c>
      <c r="I68" s="5">
        <v>0</v>
      </c>
      <c r="J68" s="5">
        <v>0</v>
      </c>
      <c r="K68" s="5">
        <v>8</v>
      </c>
      <c r="L68" s="5">
        <v>7</v>
      </c>
      <c r="M68" s="5">
        <v>0</v>
      </c>
      <c r="N68" s="3"/>
    </row>
    <row r="69" spans="1:14" s="30" customFormat="1" ht="12.75">
      <c r="A69" s="28">
        <v>15</v>
      </c>
      <c r="B69" s="3" t="s">
        <v>83</v>
      </c>
      <c r="C69" s="18"/>
      <c r="D69" s="18">
        <v>3</v>
      </c>
      <c r="E69" s="18"/>
      <c r="F69" s="18">
        <v>2</v>
      </c>
      <c r="G69" s="18">
        <v>18</v>
      </c>
      <c r="H69" s="29">
        <v>9</v>
      </c>
      <c r="I69" s="29">
        <v>9</v>
      </c>
      <c r="J69" s="29">
        <v>0</v>
      </c>
      <c r="K69" s="29">
        <v>0</v>
      </c>
      <c r="L69" s="29">
        <v>0</v>
      </c>
      <c r="M69" s="29">
        <v>0</v>
      </c>
      <c r="N69" s="28"/>
    </row>
    <row r="70" spans="1:14" s="1" customFormat="1" ht="12.75">
      <c r="A70" s="3"/>
      <c r="B70" s="3"/>
      <c r="C70" s="2"/>
      <c r="D70" s="2"/>
      <c r="E70" s="2"/>
      <c r="F70" s="2"/>
      <c r="G70" s="2"/>
      <c r="H70" s="5"/>
      <c r="I70" s="5"/>
      <c r="J70" s="5"/>
      <c r="K70" s="5"/>
      <c r="L70" s="5"/>
      <c r="M70" s="5"/>
      <c r="N70" s="3"/>
    </row>
    <row r="71" spans="1:14" s="1" customFormat="1" ht="12.75">
      <c r="A71" s="3"/>
      <c r="B71" s="44" t="s">
        <v>84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1" customFormat="1" ht="12.75">
      <c r="A72" s="3">
        <v>16</v>
      </c>
      <c r="B72" s="3" t="s">
        <v>93</v>
      </c>
      <c r="C72" s="2"/>
      <c r="D72" s="2">
        <v>4</v>
      </c>
      <c r="E72" s="2"/>
      <c r="F72" s="2">
        <v>1</v>
      </c>
      <c r="G72" s="2">
        <v>9</v>
      </c>
      <c r="H72" s="5">
        <v>0</v>
      </c>
      <c r="I72" s="5">
        <v>0</v>
      </c>
      <c r="J72" s="5">
        <v>0</v>
      </c>
      <c r="K72" s="5">
        <v>9</v>
      </c>
      <c r="L72" s="5">
        <v>0</v>
      </c>
      <c r="M72" s="5">
        <v>0</v>
      </c>
      <c r="N72" s="3"/>
    </row>
    <row r="73" spans="1:14" s="1" customFormat="1" ht="12.75">
      <c r="A73" s="3">
        <v>17</v>
      </c>
      <c r="B73" s="3" t="s">
        <v>94</v>
      </c>
      <c r="C73" s="2"/>
      <c r="D73" s="2">
        <v>3</v>
      </c>
      <c r="E73" s="2"/>
      <c r="F73" s="2">
        <v>3</v>
      </c>
      <c r="G73" s="2">
        <v>18</v>
      </c>
      <c r="H73" s="5">
        <v>9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1" customFormat="1" ht="12.75">
      <c r="A74" s="28">
        <v>18</v>
      </c>
      <c r="B74" s="28" t="s">
        <v>95</v>
      </c>
      <c r="C74" s="18"/>
      <c r="D74" s="18">
        <v>3</v>
      </c>
      <c r="E74" s="18"/>
      <c r="F74" s="18">
        <v>3</v>
      </c>
      <c r="G74" s="7">
        <v>18</v>
      </c>
      <c r="H74" s="54">
        <v>9</v>
      </c>
      <c r="I74" s="54">
        <v>9</v>
      </c>
      <c r="J74" s="54">
        <v>0</v>
      </c>
      <c r="K74" s="54">
        <v>0</v>
      </c>
      <c r="L74" s="54">
        <v>0</v>
      </c>
      <c r="M74" s="54">
        <v>0</v>
      </c>
      <c r="N74" s="3"/>
    </row>
    <row r="75" spans="1:14" s="1" customFormat="1" ht="12.75">
      <c r="A75" s="28">
        <v>19</v>
      </c>
      <c r="B75" s="28" t="s">
        <v>96</v>
      </c>
      <c r="C75" s="18"/>
      <c r="D75" s="18">
        <v>3</v>
      </c>
      <c r="E75" s="18"/>
      <c r="F75" s="18">
        <v>2</v>
      </c>
      <c r="G75" s="7">
        <v>9</v>
      </c>
      <c r="H75" s="54">
        <v>0</v>
      </c>
      <c r="I75" s="54">
        <v>9</v>
      </c>
      <c r="J75" s="54">
        <v>0</v>
      </c>
      <c r="K75" s="54">
        <v>0</v>
      </c>
      <c r="L75" s="54">
        <v>0</v>
      </c>
      <c r="M75" s="54">
        <v>0</v>
      </c>
      <c r="N75" s="3"/>
    </row>
    <row r="76" spans="1:14" s="1" customFormat="1" ht="12.75">
      <c r="A76" s="3">
        <v>20</v>
      </c>
      <c r="B76" s="3" t="s">
        <v>97</v>
      </c>
      <c r="C76" s="2"/>
      <c r="D76" s="2">
        <v>4</v>
      </c>
      <c r="E76" s="2"/>
      <c r="F76" s="2">
        <v>2</v>
      </c>
      <c r="G76" s="2">
        <v>18</v>
      </c>
      <c r="H76" s="5">
        <v>0</v>
      </c>
      <c r="I76" s="5">
        <v>0</v>
      </c>
      <c r="J76" s="5">
        <v>0</v>
      </c>
      <c r="K76" s="5">
        <v>9</v>
      </c>
      <c r="L76" s="5">
        <v>0</v>
      </c>
      <c r="M76" s="5">
        <v>9</v>
      </c>
      <c r="N76" s="3"/>
    </row>
    <row r="77" spans="1:14" s="25" customFormat="1" ht="12.75">
      <c r="A77" s="3">
        <v>21</v>
      </c>
      <c r="B77" s="3" t="s">
        <v>98</v>
      </c>
      <c r="C77" s="2">
        <v>4</v>
      </c>
      <c r="D77" s="2"/>
      <c r="E77" s="2"/>
      <c r="F77" s="2">
        <v>2</v>
      </c>
      <c r="G77" s="2">
        <v>18</v>
      </c>
      <c r="H77" s="5">
        <v>0</v>
      </c>
      <c r="I77" s="5">
        <v>0</v>
      </c>
      <c r="J77" s="5">
        <v>0</v>
      </c>
      <c r="K77" s="5">
        <v>18</v>
      </c>
      <c r="L77" s="5">
        <v>0</v>
      </c>
      <c r="M77" s="5">
        <v>0</v>
      </c>
      <c r="N77" s="22"/>
    </row>
    <row r="78" spans="1:14" s="25" customFormat="1" ht="14.25" customHeight="1">
      <c r="A78" s="3">
        <v>22</v>
      </c>
      <c r="B78" s="3" t="s">
        <v>99</v>
      </c>
      <c r="C78" s="2"/>
      <c r="D78" s="2">
        <v>4</v>
      </c>
      <c r="E78" s="2"/>
      <c r="F78" s="2">
        <v>2</v>
      </c>
      <c r="G78" s="2">
        <v>18</v>
      </c>
      <c r="H78" s="5">
        <v>0</v>
      </c>
      <c r="I78" s="5">
        <v>0</v>
      </c>
      <c r="J78" s="5">
        <v>0</v>
      </c>
      <c r="K78" s="5">
        <v>9</v>
      </c>
      <c r="L78" s="5">
        <v>9</v>
      </c>
      <c r="M78" s="5">
        <v>0</v>
      </c>
      <c r="N78" s="22"/>
    </row>
    <row r="79" spans="1:14" s="1" customFormat="1" ht="12.75">
      <c r="A79" s="3">
        <v>23</v>
      </c>
      <c r="B79" s="3" t="s">
        <v>137</v>
      </c>
      <c r="C79" s="2"/>
      <c r="D79" s="2">
        <v>4</v>
      </c>
      <c r="E79" s="2"/>
      <c r="F79" s="2">
        <v>2</v>
      </c>
      <c r="G79" s="2">
        <v>18</v>
      </c>
      <c r="H79" s="5">
        <v>0</v>
      </c>
      <c r="I79" s="5">
        <v>0</v>
      </c>
      <c r="J79" s="5">
        <v>0</v>
      </c>
      <c r="K79" s="5">
        <v>9</v>
      </c>
      <c r="L79" s="5">
        <v>9</v>
      </c>
      <c r="M79" s="5">
        <v>0</v>
      </c>
      <c r="N79" s="3"/>
    </row>
    <row r="80" spans="1:14" s="1" customFormat="1" ht="12.75">
      <c r="A80" s="3">
        <v>24</v>
      </c>
      <c r="B80" s="3" t="s">
        <v>62</v>
      </c>
      <c r="C80" s="2"/>
      <c r="D80" s="2">
        <v>4</v>
      </c>
      <c r="E80" s="2"/>
      <c r="F80" s="2">
        <v>1</v>
      </c>
      <c r="G80" s="2">
        <v>9</v>
      </c>
      <c r="H80" s="5">
        <v>0</v>
      </c>
      <c r="I80" s="5">
        <v>0</v>
      </c>
      <c r="J80" s="5">
        <v>0</v>
      </c>
      <c r="K80" s="5">
        <v>9</v>
      </c>
      <c r="L80" s="5">
        <v>0</v>
      </c>
      <c r="M80" s="5">
        <v>0</v>
      </c>
      <c r="N80" s="3"/>
    </row>
    <row r="81" spans="1:14" s="14" customFormat="1" ht="12.75">
      <c r="A81" s="12"/>
      <c r="B81" s="12" t="s">
        <v>27</v>
      </c>
      <c r="C81" s="13">
        <f>COUNT(C55:C80)</f>
        <v>8</v>
      </c>
      <c r="D81" s="13"/>
      <c r="E81" s="12"/>
      <c r="F81" s="13">
        <f aca="true" t="shared" si="7" ref="F81:M81">SUM(F55:F80)</f>
        <v>60</v>
      </c>
      <c r="G81" s="13">
        <f t="shared" si="7"/>
        <v>496</v>
      </c>
      <c r="H81" s="13">
        <f t="shared" si="7"/>
        <v>96</v>
      </c>
      <c r="I81" s="13">
        <f t="shared" si="7"/>
        <v>111</v>
      </c>
      <c r="J81" s="13">
        <f t="shared" si="7"/>
        <v>15</v>
      </c>
      <c r="K81" s="13">
        <f t="shared" si="7"/>
        <v>146</v>
      </c>
      <c r="L81" s="13">
        <f t="shared" si="7"/>
        <v>99</v>
      </c>
      <c r="M81" s="13">
        <f t="shared" si="7"/>
        <v>29</v>
      </c>
      <c r="N81" s="12"/>
    </row>
    <row r="82" spans="2:14" s="1" customFormat="1" ht="12.75">
      <c r="B82" s="19" t="s">
        <v>75</v>
      </c>
      <c r="C82" s="20"/>
      <c r="D82" s="20"/>
      <c r="E82" s="20"/>
      <c r="F82" s="14"/>
      <c r="G82" s="98">
        <f>SUM(H81:J81)</f>
        <v>222</v>
      </c>
      <c r="H82" s="98"/>
      <c r="I82" s="98"/>
      <c r="J82" s="98">
        <f>SUM(K81:M81)</f>
        <v>274</v>
      </c>
      <c r="K82" s="98"/>
      <c r="L82" s="98"/>
      <c r="M82" s="11"/>
      <c r="N82" s="10"/>
    </row>
    <row r="83" ht="12.75">
      <c r="B83" t="s">
        <v>152</v>
      </c>
    </row>
    <row r="84" spans="1:14" ht="12.75">
      <c r="A84" s="1"/>
      <c r="B84" s="65" t="s">
        <v>69</v>
      </c>
      <c r="C84" s="20"/>
      <c r="D84" s="20"/>
      <c r="E84" s="20"/>
      <c r="F84" s="65">
        <f>SUM(F55:F80)</f>
        <v>60</v>
      </c>
      <c r="G84" s="66" t="s">
        <v>153</v>
      </c>
      <c r="H84" s="66" t="s">
        <v>154</v>
      </c>
      <c r="I84" s="64"/>
      <c r="J84" s="64"/>
      <c r="K84" s="64"/>
      <c r="L84" s="64"/>
      <c r="M84" s="11"/>
      <c r="N84" s="10"/>
    </row>
    <row r="85" spans="1:14" ht="12.75">
      <c r="A85" s="1"/>
      <c r="B85" s="67" t="s">
        <v>168</v>
      </c>
      <c r="C85" s="20"/>
      <c r="D85" s="20"/>
      <c r="E85" s="20"/>
      <c r="F85" s="68">
        <f>SUM(F55:F69)</f>
        <v>42</v>
      </c>
      <c r="G85" s="66">
        <f>+SUM(F55:F56)+F58+F64+F69</f>
        <v>20</v>
      </c>
      <c r="H85" s="66">
        <f>F85-G85</f>
        <v>22</v>
      </c>
      <c r="I85" s="64"/>
      <c r="J85" s="64"/>
      <c r="K85" s="64"/>
      <c r="L85" s="64"/>
      <c r="M85" s="11"/>
      <c r="N85" s="10"/>
    </row>
    <row r="86" spans="1:14" ht="12.75">
      <c r="A86" s="1"/>
      <c r="B86" s="67" t="s">
        <v>169</v>
      </c>
      <c r="C86" s="20"/>
      <c r="D86" s="20"/>
      <c r="E86" s="20"/>
      <c r="F86" s="68">
        <f>SUM(F72:F80)</f>
        <v>18</v>
      </c>
      <c r="G86" s="66">
        <f>+SUM(F73:F75)</f>
        <v>8</v>
      </c>
      <c r="H86" s="66">
        <f>F86-G86</f>
        <v>10</v>
      </c>
      <c r="I86" s="64"/>
      <c r="J86" s="64"/>
      <c r="K86" s="64"/>
      <c r="L86" s="64"/>
      <c r="M86" s="11"/>
      <c r="N86" s="10"/>
    </row>
    <row r="87" spans="1:14" ht="12.75">
      <c r="A87" s="1"/>
      <c r="B87" s="67"/>
      <c r="C87" s="20"/>
      <c r="D87" s="20"/>
      <c r="E87" s="20"/>
      <c r="F87" s="14"/>
      <c r="G87" s="65">
        <f>SUM(G85:G86)</f>
        <v>28</v>
      </c>
      <c r="H87" s="65">
        <f>SUM(H85:H86)</f>
        <v>32</v>
      </c>
      <c r="I87" s="64"/>
      <c r="J87" s="64"/>
      <c r="K87" s="64"/>
      <c r="L87" s="64"/>
      <c r="M87" s="11"/>
      <c r="N87" s="10"/>
    </row>
    <row r="88" spans="2:5" ht="12.75">
      <c r="B88" s="99" t="s">
        <v>78</v>
      </c>
      <c r="C88" s="100"/>
      <c r="D88" s="100"/>
      <c r="E88" s="100"/>
    </row>
    <row r="89" spans="2:13" s="40" customFormat="1" ht="12.75">
      <c r="B89" s="40" t="s">
        <v>79</v>
      </c>
      <c r="F89" s="40">
        <f>SUM(F55:F57)</f>
        <v>17</v>
      </c>
      <c r="G89" s="40">
        <f>SUM(G55:G57)</f>
        <v>120</v>
      </c>
      <c r="H89" s="40">
        <f aca="true" t="shared" si="8" ref="H89:M89">SUM(H55:H57)</f>
        <v>45</v>
      </c>
      <c r="I89" s="40">
        <f t="shared" si="8"/>
        <v>30</v>
      </c>
      <c r="J89" s="40">
        <f t="shared" si="8"/>
        <v>15</v>
      </c>
      <c r="K89" s="40">
        <f t="shared" si="8"/>
        <v>15</v>
      </c>
      <c r="L89" s="40">
        <f t="shared" si="8"/>
        <v>15</v>
      </c>
      <c r="M89" s="40">
        <f t="shared" si="8"/>
        <v>0</v>
      </c>
    </row>
    <row r="90" spans="2:13" s="26" customFormat="1" ht="12.75">
      <c r="B90" s="26" t="s">
        <v>80</v>
      </c>
      <c r="F90" s="53">
        <f>SUM(F58:F60)</f>
        <v>11</v>
      </c>
      <c r="G90" s="26">
        <f>SUM(G58:G60)</f>
        <v>80</v>
      </c>
      <c r="H90" s="26">
        <f aca="true" t="shared" si="9" ref="H90:M90">SUM(H58:H60)</f>
        <v>15</v>
      </c>
      <c r="I90" s="26">
        <f t="shared" si="9"/>
        <v>15</v>
      </c>
      <c r="J90" s="26">
        <f t="shared" si="9"/>
        <v>0</v>
      </c>
      <c r="K90" s="26">
        <f t="shared" si="9"/>
        <v>25</v>
      </c>
      <c r="L90" s="26">
        <f t="shared" si="9"/>
        <v>5</v>
      </c>
      <c r="M90" s="26">
        <f t="shared" si="9"/>
        <v>20</v>
      </c>
    </row>
    <row r="91" spans="2:13" s="41" customFormat="1" ht="12.75">
      <c r="B91" s="41" t="s">
        <v>32</v>
      </c>
      <c r="F91" s="52">
        <f>SUM(F61:F61)</f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</row>
    <row r="92" spans="1:13" s="41" customFormat="1" ht="12.75">
      <c r="A92" s="52"/>
      <c r="B92" s="52" t="s">
        <v>138</v>
      </c>
      <c r="C92" s="52"/>
      <c r="D92" s="52"/>
      <c r="E92" s="52"/>
      <c r="F92" s="52">
        <f>SUM(F63:F63)</f>
        <v>3</v>
      </c>
      <c r="G92" s="52">
        <f>SUM(G63:G63)</f>
        <v>60</v>
      </c>
      <c r="H92" s="52">
        <f aca="true" t="shared" si="10" ref="H92:M92">SUM(H63:H63)</f>
        <v>0</v>
      </c>
      <c r="I92" s="52">
        <f t="shared" si="10"/>
        <v>30</v>
      </c>
      <c r="J92" s="52">
        <f t="shared" si="10"/>
        <v>0</v>
      </c>
      <c r="K92" s="52">
        <f t="shared" si="10"/>
        <v>0</v>
      </c>
      <c r="L92" s="52">
        <f t="shared" si="10"/>
        <v>30</v>
      </c>
      <c r="M92" s="52">
        <f t="shared" si="10"/>
        <v>0</v>
      </c>
    </row>
    <row r="93" spans="2:13" ht="12.75">
      <c r="B93" s="46" t="s">
        <v>82</v>
      </c>
      <c r="F93">
        <f>SUM(F89:F92)</f>
        <v>32</v>
      </c>
      <c r="G93">
        <f aca="true" t="shared" si="11" ref="G93:M93">SUM(G89:G92)</f>
        <v>260</v>
      </c>
      <c r="H93">
        <f t="shared" si="11"/>
        <v>60</v>
      </c>
      <c r="I93">
        <f t="shared" si="11"/>
        <v>75</v>
      </c>
      <c r="J93">
        <f t="shared" si="11"/>
        <v>15</v>
      </c>
      <c r="K93">
        <f t="shared" si="11"/>
        <v>40</v>
      </c>
      <c r="L93">
        <f t="shared" si="11"/>
        <v>50</v>
      </c>
      <c r="M93">
        <f t="shared" si="11"/>
        <v>20</v>
      </c>
    </row>
    <row r="94" spans="1:4" ht="12.75">
      <c r="A94" s="1"/>
      <c r="B94" s="19"/>
      <c r="C94" s="20"/>
      <c r="D94" s="20"/>
    </row>
    <row r="96" spans="2:13" ht="12.75">
      <c r="B96" s="16" t="s">
        <v>166</v>
      </c>
      <c r="D96" s="16"/>
      <c r="E96" s="21" t="s">
        <v>41</v>
      </c>
      <c r="F96" s="21" t="s">
        <v>0</v>
      </c>
      <c r="G96" s="21"/>
      <c r="H96" s="16"/>
      <c r="I96" s="16"/>
      <c r="J96" s="16"/>
      <c r="K96" s="16"/>
      <c r="L96" s="16"/>
      <c r="M96" s="16"/>
    </row>
    <row r="97" spans="2:13" ht="12.75">
      <c r="B97" t="s">
        <v>1</v>
      </c>
      <c r="D97" s="17"/>
      <c r="E97" s="60">
        <f>G97/G100</f>
        <v>0.45544554455445546</v>
      </c>
      <c r="F97" s="21" t="s">
        <v>42</v>
      </c>
      <c r="G97" s="21">
        <f>H133+K133</f>
        <v>230</v>
      </c>
      <c r="H97" s="16"/>
      <c r="I97" s="16"/>
      <c r="J97" s="16"/>
      <c r="K97" s="16"/>
      <c r="L97" s="16"/>
      <c r="M97" s="16"/>
    </row>
    <row r="98" spans="2:13" ht="12.75">
      <c r="B98" t="s">
        <v>70</v>
      </c>
      <c r="D98" s="17"/>
      <c r="E98" s="60">
        <f>G98/G100</f>
        <v>0.3940594059405941</v>
      </c>
      <c r="F98" s="21" t="s">
        <v>43</v>
      </c>
      <c r="G98" s="21">
        <f>I133+L133</f>
        <v>199</v>
      </c>
      <c r="H98" s="16"/>
      <c r="I98" s="16"/>
      <c r="J98" s="16"/>
      <c r="K98" s="16"/>
      <c r="L98" s="16"/>
      <c r="M98" s="16"/>
    </row>
    <row r="99" spans="2:13" ht="12.75">
      <c r="B99" t="s">
        <v>34</v>
      </c>
      <c r="D99" s="17"/>
      <c r="E99" s="60">
        <f>G99/G100</f>
        <v>0.1504950495049505</v>
      </c>
      <c r="F99" s="21" t="s">
        <v>44</v>
      </c>
      <c r="G99" s="21">
        <f>J133+M133</f>
        <v>76</v>
      </c>
      <c r="H99" s="16"/>
      <c r="I99" s="16"/>
      <c r="J99" s="16"/>
      <c r="K99" s="16"/>
      <c r="L99" s="16"/>
      <c r="M99" s="16"/>
    </row>
    <row r="100" spans="2:13" ht="12.75">
      <c r="B100" t="s">
        <v>46</v>
      </c>
      <c r="D100" s="16"/>
      <c r="E100" s="60">
        <f>SUM(E97:E99)</f>
        <v>1</v>
      </c>
      <c r="F100" s="21" t="s">
        <v>3</v>
      </c>
      <c r="G100" s="21">
        <f>SUM(G97:G99)</f>
        <v>505</v>
      </c>
      <c r="H100" s="16"/>
      <c r="I100" s="16"/>
      <c r="J100" s="16"/>
      <c r="K100" s="16"/>
      <c r="L100" s="16"/>
      <c r="M100" s="16"/>
    </row>
    <row r="101" ht="12.75">
      <c r="B101" t="s">
        <v>57</v>
      </c>
    </row>
    <row r="102" spans="1:14" ht="12.75" customHeight="1">
      <c r="A102" s="89" t="s">
        <v>35</v>
      </c>
      <c r="B102" s="91" t="s">
        <v>4</v>
      </c>
      <c r="C102" s="90" t="s">
        <v>5</v>
      </c>
      <c r="D102" s="106"/>
      <c r="E102" s="107"/>
      <c r="F102" s="69" t="s">
        <v>6</v>
      </c>
      <c r="G102" s="90" t="s">
        <v>7</v>
      </c>
      <c r="H102" s="106"/>
      <c r="I102" s="106"/>
      <c r="J102" s="106"/>
      <c r="K102" s="106"/>
      <c r="L102" s="106"/>
      <c r="M102" s="107"/>
      <c r="N102" s="92" t="s">
        <v>8</v>
      </c>
    </row>
    <row r="103" spans="1:14" s="1" customFormat="1" ht="12.75">
      <c r="A103" s="89"/>
      <c r="B103" s="104"/>
      <c r="C103" s="70" t="s">
        <v>9</v>
      </c>
      <c r="D103" s="70" t="s">
        <v>10</v>
      </c>
      <c r="E103" s="71" t="s">
        <v>11</v>
      </c>
      <c r="F103" s="101" t="s">
        <v>69</v>
      </c>
      <c r="G103" s="71" t="s">
        <v>3</v>
      </c>
      <c r="H103" s="96" t="s">
        <v>149</v>
      </c>
      <c r="I103" s="97"/>
      <c r="J103" s="95"/>
      <c r="K103" s="96" t="s">
        <v>150</v>
      </c>
      <c r="L103" s="97"/>
      <c r="M103" s="95"/>
      <c r="N103" s="93"/>
    </row>
    <row r="104" spans="1:14" s="1" customFormat="1" ht="12.75">
      <c r="A104" s="89"/>
      <c r="B104" s="105"/>
      <c r="C104" s="73"/>
      <c r="D104" s="73" t="s">
        <v>14</v>
      </c>
      <c r="E104" s="74" t="s">
        <v>15</v>
      </c>
      <c r="F104" s="102"/>
      <c r="G104" s="74" t="s">
        <v>16</v>
      </c>
      <c r="H104" s="72" t="s">
        <v>17</v>
      </c>
      <c r="I104" s="75" t="s">
        <v>18</v>
      </c>
      <c r="J104" s="75" t="s">
        <v>19</v>
      </c>
      <c r="K104" s="75" t="s">
        <v>17</v>
      </c>
      <c r="L104" s="75" t="s">
        <v>18</v>
      </c>
      <c r="M104" s="75" t="s">
        <v>19</v>
      </c>
      <c r="N104" s="94"/>
    </row>
    <row r="105" spans="1:14" s="25" customFormat="1" ht="12.75">
      <c r="A105" s="22">
        <f>A104+1</f>
        <v>1</v>
      </c>
      <c r="B105" s="45" t="s">
        <v>59</v>
      </c>
      <c r="C105" s="43">
        <v>5</v>
      </c>
      <c r="D105" s="43">
        <v>5</v>
      </c>
      <c r="E105" s="43"/>
      <c r="F105" s="23">
        <v>6</v>
      </c>
      <c r="G105" s="43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2</v>
      </c>
      <c r="B106" s="22" t="s">
        <v>63</v>
      </c>
      <c r="C106" s="43">
        <v>5</v>
      </c>
      <c r="D106" s="43">
        <v>5</v>
      </c>
      <c r="E106" s="43"/>
      <c r="F106" s="23">
        <v>6</v>
      </c>
      <c r="G106" s="43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3</v>
      </c>
      <c r="B107" s="22" t="s">
        <v>64</v>
      </c>
      <c r="C107" s="23"/>
      <c r="D107" s="43">
        <v>5</v>
      </c>
      <c r="E107" s="23"/>
      <c r="F107" s="23">
        <v>6</v>
      </c>
      <c r="G107" s="23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4</v>
      </c>
      <c r="B108" s="22" t="s">
        <v>65</v>
      </c>
      <c r="C108" s="23"/>
      <c r="D108" s="23">
        <v>6</v>
      </c>
      <c r="E108" s="23"/>
      <c r="F108" s="23">
        <v>6</v>
      </c>
      <c r="G108" s="23">
        <v>30</v>
      </c>
      <c r="H108" s="23">
        <v>0</v>
      </c>
      <c r="I108" s="23">
        <v>0</v>
      </c>
      <c r="J108" s="23">
        <v>0</v>
      </c>
      <c r="K108" s="23">
        <v>15</v>
      </c>
      <c r="L108" s="23">
        <v>15</v>
      </c>
      <c r="M108" s="23">
        <v>0</v>
      </c>
      <c r="N108" s="22"/>
    </row>
    <row r="109" spans="1:14" s="25" customFormat="1" ht="12.75">
      <c r="A109" s="22">
        <v>5</v>
      </c>
      <c r="B109" s="22" t="s">
        <v>39</v>
      </c>
      <c r="C109" s="23"/>
      <c r="D109" s="23">
        <v>6</v>
      </c>
      <c r="E109" s="23"/>
      <c r="F109" s="23">
        <v>6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7</v>
      </c>
      <c r="M109" s="23">
        <v>8</v>
      </c>
      <c r="N109" s="22"/>
    </row>
    <row r="110" spans="1:14" s="25" customFormat="1" ht="12.75">
      <c r="A110" s="22">
        <v>6</v>
      </c>
      <c r="B110" s="22" t="s">
        <v>162</v>
      </c>
      <c r="C110" s="23"/>
      <c r="D110" s="23">
        <v>6</v>
      </c>
      <c r="E110" s="23"/>
      <c r="F110" s="23">
        <v>7</v>
      </c>
      <c r="G110" s="23">
        <v>40</v>
      </c>
      <c r="H110" s="24">
        <v>0</v>
      </c>
      <c r="I110" s="24">
        <v>0</v>
      </c>
      <c r="J110" s="24">
        <v>0</v>
      </c>
      <c r="K110" s="24">
        <v>10</v>
      </c>
      <c r="L110" s="24">
        <v>5</v>
      </c>
      <c r="M110" s="24">
        <v>25</v>
      </c>
      <c r="N110" s="22"/>
    </row>
    <row r="111" spans="1:14" s="1" customFormat="1" ht="12.75">
      <c r="A111" s="3">
        <v>7</v>
      </c>
      <c r="B111" s="3" t="s">
        <v>36</v>
      </c>
      <c r="C111" s="4"/>
      <c r="D111" s="4">
        <v>5</v>
      </c>
      <c r="E111" s="4"/>
      <c r="F111" s="2">
        <v>3</v>
      </c>
      <c r="G111" s="4">
        <v>16</v>
      </c>
      <c r="H111" s="2">
        <v>6</v>
      </c>
      <c r="I111" s="2">
        <v>0</v>
      </c>
      <c r="J111" s="2">
        <v>10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v>8</v>
      </c>
      <c r="B112" s="3" t="s">
        <v>77</v>
      </c>
      <c r="C112" s="2"/>
      <c r="D112" s="4">
        <v>5</v>
      </c>
      <c r="E112" s="2"/>
      <c r="F112" s="2">
        <v>1</v>
      </c>
      <c r="G112" s="2">
        <v>8</v>
      </c>
      <c r="H112" s="2">
        <v>0</v>
      </c>
      <c r="I112" s="2">
        <v>8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9</v>
      </c>
      <c r="B113" s="3" t="s">
        <v>73</v>
      </c>
      <c r="C113" s="2"/>
      <c r="D113" s="2">
        <v>5</v>
      </c>
      <c r="E113" s="2"/>
      <c r="F113" s="2">
        <v>1</v>
      </c>
      <c r="G113" s="2">
        <v>8</v>
      </c>
      <c r="H113" s="5">
        <v>8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3"/>
    </row>
    <row r="114" spans="1:14" s="1" customFormat="1" ht="12.75">
      <c r="A114" s="3">
        <f>A113+1</f>
        <v>10</v>
      </c>
      <c r="B114" s="3" t="s">
        <v>74</v>
      </c>
      <c r="C114" s="2"/>
      <c r="D114" s="4">
        <v>5</v>
      </c>
      <c r="E114" s="2"/>
      <c r="F114" s="2">
        <v>1</v>
      </c>
      <c r="G114" s="2">
        <v>15</v>
      </c>
      <c r="H114" s="2">
        <v>8</v>
      </c>
      <c r="I114" s="2">
        <v>7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f>A114+1</f>
        <v>11</v>
      </c>
      <c r="B115" s="6" t="s">
        <v>31</v>
      </c>
      <c r="C115" s="7"/>
      <c r="D115" s="8"/>
      <c r="E115" s="7">
        <v>5.6</v>
      </c>
      <c r="F115" s="2">
        <v>10</v>
      </c>
      <c r="G115" s="2">
        <v>30</v>
      </c>
      <c r="H115" s="2">
        <v>0</v>
      </c>
      <c r="I115" s="2">
        <v>15</v>
      </c>
      <c r="J115" s="2">
        <v>0</v>
      </c>
      <c r="K115" s="2">
        <v>0</v>
      </c>
      <c r="L115" s="2">
        <v>15</v>
      </c>
      <c r="M115" s="2">
        <v>0</v>
      </c>
      <c r="N115" s="3" t="s">
        <v>159</v>
      </c>
    </row>
    <row r="116" spans="1:14" s="1" customFormat="1" ht="12.75">
      <c r="A116" s="3">
        <f>A115+1</f>
        <v>12</v>
      </c>
      <c r="B116" s="6" t="s">
        <v>60</v>
      </c>
      <c r="C116" s="7"/>
      <c r="D116" s="8">
        <v>5</v>
      </c>
      <c r="E116" s="7"/>
      <c r="F116" s="2">
        <v>1</v>
      </c>
      <c r="G116" s="2">
        <v>9</v>
      </c>
      <c r="H116" s="2">
        <v>9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ht="12.75">
      <c r="A117" s="3">
        <f>A116+1</f>
        <v>13</v>
      </c>
      <c r="B117" s="6" t="s">
        <v>61</v>
      </c>
      <c r="C117" s="7">
        <v>5</v>
      </c>
      <c r="D117" s="8">
        <v>5</v>
      </c>
      <c r="E117" s="7"/>
      <c r="F117" s="7">
        <v>1</v>
      </c>
      <c r="G117" s="7">
        <v>17</v>
      </c>
      <c r="H117" s="5">
        <v>11</v>
      </c>
      <c r="I117" s="5">
        <v>6</v>
      </c>
      <c r="J117" s="5">
        <v>0</v>
      </c>
      <c r="K117" s="5">
        <v>0</v>
      </c>
      <c r="L117" s="5">
        <v>0</v>
      </c>
      <c r="M117" s="5">
        <v>0</v>
      </c>
      <c r="N117" s="6"/>
    </row>
    <row r="118" spans="1:14" s="1" customFormat="1" ht="12.75">
      <c r="A118" s="3">
        <f>A117+1</f>
        <v>14</v>
      </c>
      <c r="B118" s="3" t="s">
        <v>72</v>
      </c>
      <c r="C118" s="2"/>
      <c r="D118" s="4">
        <v>5</v>
      </c>
      <c r="E118" s="2"/>
      <c r="F118" s="2">
        <v>2</v>
      </c>
      <c r="G118" s="2">
        <v>18</v>
      </c>
      <c r="H118" s="2">
        <v>6</v>
      </c>
      <c r="I118" s="2">
        <v>6</v>
      </c>
      <c r="J118" s="2">
        <v>6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15</v>
      </c>
      <c r="B119" s="3" t="s">
        <v>66</v>
      </c>
      <c r="C119" s="2">
        <v>6</v>
      </c>
      <c r="D119" s="2">
        <v>6</v>
      </c>
      <c r="E119" s="2"/>
      <c r="F119" s="2">
        <v>2</v>
      </c>
      <c r="G119" s="2">
        <v>15</v>
      </c>
      <c r="H119" s="2">
        <v>0</v>
      </c>
      <c r="I119" s="2">
        <v>0</v>
      </c>
      <c r="J119" s="2">
        <v>0</v>
      </c>
      <c r="K119" s="2">
        <v>8</v>
      </c>
      <c r="L119" s="2">
        <v>7</v>
      </c>
      <c r="M119" s="2">
        <v>0</v>
      </c>
      <c r="N119" s="3"/>
    </row>
    <row r="120" spans="1:14" s="1" customFormat="1" ht="12.75">
      <c r="A120" s="3">
        <v>16</v>
      </c>
      <c r="B120" s="3" t="s">
        <v>37</v>
      </c>
      <c r="C120" s="2">
        <v>6</v>
      </c>
      <c r="D120" s="2">
        <v>6</v>
      </c>
      <c r="E120" s="2"/>
      <c r="F120" s="2">
        <v>1</v>
      </c>
      <c r="G120" s="2">
        <v>18</v>
      </c>
      <c r="H120" s="2">
        <v>0</v>
      </c>
      <c r="I120" s="2">
        <v>0</v>
      </c>
      <c r="J120" s="2">
        <v>0</v>
      </c>
      <c r="K120" s="2">
        <v>9</v>
      </c>
      <c r="L120" s="2">
        <v>9</v>
      </c>
      <c r="M120" s="2">
        <v>0</v>
      </c>
      <c r="N120" s="9"/>
    </row>
    <row r="121" spans="1:14" s="1" customFormat="1" ht="12.75">
      <c r="A121" s="3">
        <v>17</v>
      </c>
      <c r="B121" s="3" t="s">
        <v>67</v>
      </c>
      <c r="C121" s="4"/>
      <c r="D121" s="4">
        <v>6</v>
      </c>
      <c r="E121" s="4"/>
      <c r="F121" s="2">
        <v>1</v>
      </c>
      <c r="G121" s="4">
        <v>9</v>
      </c>
      <c r="H121" s="2">
        <v>0</v>
      </c>
      <c r="I121" s="2">
        <v>0</v>
      </c>
      <c r="J121" s="2">
        <v>0</v>
      </c>
      <c r="K121" s="2">
        <v>9</v>
      </c>
      <c r="L121" s="2">
        <v>0</v>
      </c>
      <c r="M121" s="2">
        <v>0</v>
      </c>
      <c r="N121" s="3"/>
    </row>
    <row r="122" spans="1:14" s="1" customFormat="1" ht="12.75">
      <c r="A122" s="3">
        <v>18</v>
      </c>
      <c r="B122" s="3" t="s">
        <v>68</v>
      </c>
      <c r="C122" s="2">
        <v>6</v>
      </c>
      <c r="D122" s="2"/>
      <c r="E122" s="2"/>
      <c r="F122" s="2">
        <v>1</v>
      </c>
      <c r="G122" s="2">
        <v>9</v>
      </c>
      <c r="H122" s="5">
        <v>0</v>
      </c>
      <c r="I122" s="5">
        <v>0</v>
      </c>
      <c r="J122" s="5">
        <v>0</v>
      </c>
      <c r="K122" s="5">
        <v>9</v>
      </c>
      <c r="L122" s="5">
        <v>0</v>
      </c>
      <c r="M122" s="5">
        <v>0</v>
      </c>
      <c r="N122" s="3"/>
    </row>
    <row r="123" spans="1:14" s="1" customFormat="1" ht="12.75">
      <c r="A123" s="3">
        <v>19</v>
      </c>
      <c r="B123" s="3" t="s">
        <v>62</v>
      </c>
      <c r="C123" s="2"/>
      <c r="D123" s="2">
        <v>6</v>
      </c>
      <c r="E123" s="2"/>
      <c r="F123" s="2">
        <v>1</v>
      </c>
      <c r="G123" s="2">
        <v>8</v>
      </c>
      <c r="H123" s="2">
        <v>0</v>
      </c>
      <c r="I123" s="2">
        <v>0</v>
      </c>
      <c r="J123" s="2">
        <v>0</v>
      </c>
      <c r="K123" s="2">
        <v>8</v>
      </c>
      <c r="L123" s="2">
        <v>0</v>
      </c>
      <c r="M123" s="2">
        <v>0</v>
      </c>
      <c r="N123" s="3"/>
    </row>
    <row r="124" spans="1:14" s="1" customFormat="1" ht="12.75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 s="1" customFormat="1" ht="12.75">
      <c r="A125" s="3"/>
      <c r="B125" s="44" t="s">
        <v>84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 s="1" customFormat="1" ht="12.75">
      <c r="A126" s="3">
        <v>20</v>
      </c>
      <c r="B126" s="3" t="s">
        <v>100</v>
      </c>
      <c r="C126" s="2"/>
      <c r="D126" s="2">
        <v>5</v>
      </c>
      <c r="E126" s="2"/>
      <c r="F126" s="2">
        <v>2</v>
      </c>
      <c r="G126" s="2">
        <v>18</v>
      </c>
      <c r="H126" s="2">
        <v>9</v>
      </c>
      <c r="I126" s="2">
        <v>9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21</v>
      </c>
      <c r="B127" s="3" t="s">
        <v>101</v>
      </c>
      <c r="C127" s="2">
        <v>5</v>
      </c>
      <c r="D127" s="2">
        <v>5</v>
      </c>
      <c r="E127" s="2"/>
      <c r="F127" s="2">
        <v>4</v>
      </c>
      <c r="G127" s="2">
        <v>27</v>
      </c>
      <c r="H127" s="2">
        <v>9</v>
      </c>
      <c r="I127" s="2">
        <v>9</v>
      </c>
      <c r="J127" s="2">
        <v>9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22</v>
      </c>
      <c r="B128" s="3" t="s">
        <v>102</v>
      </c>
      <c r="C128" s="2"/>
      <c r="D128" s="2">
        <v>5</v>
      </c>
      <c r="E128" s="2"/>
      <c r="F128" s="2">
        <v>2</v>
      </c>
      <c r="G128" s="2">
        <v>18</v>
      </c>
      <c r="H128" s="2">
        <v>9</v>
      </c>
      <c r="I128" s="2">
        <v>0</v>
      </c>
      <c r="J128" s="2">
        <v>9</v>
      </c>
      <c r="K128" s="2">
        <v>0</v>
      </c>
      <c r="L128" s="2">
        <v>0</v>
      </c>
      <c r="M128" s="2">
        <v>0</v>
      </c>
      <c r="N128" s="3"/>
    </row>
    <row r="129" spans="1:14" s="1" customFormat="1" ht="12.75">
      <c r="A129" s="3">
        <v>23</v>
      </c>
      <c r="B129" s="3" t="s">
        <v>103</v>
      </c>
      <c r="C129" s="2"/>
      <c r="D129" s="2">
        <v>5</v>
      </c>
      <c r="E129" s="2"/>
      <c r="F129" s="2">
        <v>3</v>
      </c>
      <c r="G129" s="2">
        <v>27</v>
      </c>
      <c r="H129" s="2">
        <v>0</v>
      </c>
      <c r="I129" s="2">
        <v>18</v>
      </c>
      <c r="J129" s="2">
        <v>9</v>
      </c>
      <c r="K129" s="2">
        <v>0</v>
      </c>
      <c r="L129" s="2">
        <v>0</v>
      </c>
      <c r="M129" s="2">
        <v>0</v>
      </c>
      <c r="N129" s="3"/>
    </row>
    <row r="130" spans="1:14" s="1" customFormat="1" ht="12.75">
      <c r="A130" s="3">
        <v>24</v>
      </c>
      <c r="B130" s="3" t="s">
        <v>104</v>
      </c>
      <c r="C130" s="2"/>
      <c r="D130" s="2">
        <v>6</v>
      </c>
      <c r="E130" s="2"/>
      <c r="F130" s="2">
        <v>2</v>
      </c>
      <c r="G130" s="2">
        <v>18</v>
      </c>
      <c r="H130" s="2">
        <v>0</v>
      </c>
      <c r="I130" s="2">
        <v>0</v>
      </c>
      <c r="J130" s="2">
        <v>0</v>
      </c>
      <c r="K130" s="2">
        <v>9</v>
      </c>
      <c r="L130" s="2">
        <v>9</v>
      </c>
      <c r="M130" s="2">
        <v>0</v>
      </c>
      <c r="N130" s="3"/>
    </row>
    <row r="131" spans="1:14" s="1" customFormat="1" ht="12.75">
      <c r="A131" s="3">
        <v>25</v>
      </c>
      <c r="B131" s="3" t="s">
        <v>105</v>
      </c>
      <c r="C131" s="2">
        <v>6</v>
      </c>
      <c r="D131" s="2">
        <v>6</v>
      </c>
      <c r="E131" s="2"/>
      <c r="F131" s="2">
        <v>3</v>
      </c>
      <c r="G131" s="2">
        <v>18</v>
      </c>
      <c r="H131" s="2">
        <v>0</v>
      </c>
      <c r="I131" s="2">
        <v>0</v>
      </c>
      <c r="J131" s="2">
        <v>0</v>
      </c>
      <c r="K131" s="2">
        <v>9</v>
      </c>
      <c r="L131" s="2">
        <v>9</v>
      </c>
      <c r="M131" s="2">
        <v>0</v>
      </c>
      <c r="N131" s="3"/>
    </row>
    <row r="132" spans="1:14" s="1" customFormat="1" ht="12.75">
      <c r="A132" s="3">
        <v>26</v>
      </c>
      <c r="B132" s="3" t="s">
        <v>62</v>
      </c>
      <c r="C132" s="2"/>
      <c r="D132" s="2">
        <v>6</v>
      </c>
      <c r="E132" s="2"/>
      <c r="F132" s="2">
        <v>1</v>
      </c>
      <c r="G132" s="2">
        <v>9</v>
      </c>
      <c r="H132" s="2">
        <v>0</v>
      </c>
      <c r="I132" s="2">
        <v>0</v>
      </c>
      <c r="J132" s="2">
        <v>0</v>
      </c>
      <c r="K132" s="2">
        <v>9</v>
      </c>
      <c r="L132" s="2">
        <v>0</v>
      </c>
      <c r="M132" s="2">
        <v>0</v>
      </c>
      <c r="N132" s="3"/>
    </row>
    <row r="133" spans="1:14" s="14" customFormat="1" ht="12.75">
      <c r="A133" s="12"/>
      <c r="B133" s="12" t="s">
        <v>27</v>
      </c>
      <c r="C133" s="13">
        <f>COUNT(C105:C132)</f>
        <v>8</v>
      </c>
      <c r="D133" s="12"/>
      <c r="E133" s="12"/>
      <c r="F133" s="13">
        <f aca="true" t="shared" si="12" ref="F133:M133">SUM(F105:F132)</f>
        <v>80</v>
      </c>
      <c r="G133" s="13">
        <f t="shared" si="12"/>
        <v>505</v>
      </c>
      <c r="H133" s="13">
        <f t="shared" si="12"/>
        <v>120</v>
      </c>
      <c r="I133" s="13">
        <f t="shared" si="12"/>
        <v>123</v>
      </c>
      <c r="J133" s="13">
        <f t="shared" si="12"/>
        <v>43</v>
      </c>
      <c r="K133" s="13">
        <f t="shared" si="12"/>
        <v>110</v>
      </c>
      <c r="L133" s="13">
        <f t="shared" si="12"/>
        <v>76</v>
      </c>
      <c r="M133" s="13">
        <f t="shared" si="12"/>
        <v>33</v>
      </c>
      <c r="N133" s="12"/>
    </row>
    <row r="134" spans="2:14" s="16" customFormat="1" ht="12.75">
      <c r="B134" s="16" t="s">
        <v>75</v>
      </c>
      <c r="H134" s="103">
        <f>SUM(H133:J133)</f>
        <v>286</v>
      </c>
      <c r="I134" s="103"/>
      <c r="J134" s="103"/>
      <c r="K134" s="103">
        <f>SUM(K133:M133)</f>
        <v>219</v>
      </c>
      <c r="L134" s="103"/>
      <c r="M134" s="103"/>
      <c r="N134" s="15"/>
    </row>
    <row r="135" spans="8:14" s="21" customFormat="1" ht="12.75">
      <c r="H135" s="79"/>
      <c r="I135" s="79"/>
      <c r="J135" s="79"/>
      <c r="K135" s="79"/>
      <c r="L135" s="79"/>
      <c r="M135" s="79"/>
      <c r="N135" s="80"/>
    </row>
    <row r="136" ht="12.75">
      <c r="B136" t="s">
        <v>161</v>
      </c>
    </row>
    <row r="137" spans="1:14" ht="12.75">
      <c r="A137" s="1"/>
      <c r="B137" s="65" t="s">
        <v>69</v>
      </c>
      <c r="C137" s="20"/>
      <c r="D137" s="20"/>
      <c r="E137" s="20"/>
      <c r="F137" s="65">
        <f>SUM(F105:F132)</f>
        <v>80</v>
      </c>
      <c r="G137" s="66" t="s">
        <v>155</v>
      </c>
      <c r="H137" s="66" t="s">
        <v>156</v>
      </c>
      <c r="I137" s="64"/>
      <c r="J137" s="64"/>
      <c r="K137" s="64"/>
      <c r="L137" s="64"/>
      <c r="M137" s="11"/>
      <c r="N137" s="10"/>
    </row>
    <row r="138" spans="1:14" ht="12.75">
      <c r="A138" s="1"/>
      <c r="B138" s="67" t="s">
        <v>168</v>
      </c>
      <c r="C138" s="20"/>
      <c r="D138" s="20"/>
      <c r="E138" s="20"/>
      <c r="F138" s="68">
        <f>SUM(F105:F123)</f>
        <v>63</v>
      </c>
      <c r="G138" s="66">
        <f>+SUM(F105:F107)+SUM(F111:F118)-10</f>
        <v>28</v>
      </c>
      <c r="H138" s="66">
        <f>F138-G138</f>
        <v>35</v>
      </c>
      <c r="I138" s="64"/>
      <c r="J138" s="64"/>
      <c r="K138" s="64"/>
      <c r="L138" s="64"/>
      <c r="M138" s="11"/>
      <c r="N138" s="10"/>
    </row>
    <row r="139" spans="1:14" ht="12.75">
      <c r="A139" s="1"/>
      <c r="B139" s="67" t="s">
        <v>169</v>
      </c>
      <c r="C139" s="20"/>
      <c r="D139" s="20"/>
      <c r="E139" s="20"/>
      <c r="F139" s="68">
        <f>SUM(F126:F132)</f>
        <v>17</v>
      </c>
      <c r="G139" s="66">
        <f>+SUM(F126:F129)</f>
        <v>11</v>
      </c>
      <c r="H139" s="66">
        <f>F139-G139</f>
        <v>6</v>
      </c>
      <c r="I139" s="64"/>
      <c r="J139" s="64"/>
      <c r="K139" s="64"/>
      <c r="L139" s="64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65">
        <f>SUM(G138:G139)</f>
        <v>39</v>
      </c>
      <c r="H140" s="65">
        <f>SUM(H138:H139)</f>
        <v>41</v>
      </c>
      <c r="I140" s="64"/>
      <c r="J140" s="64"/>
      <c r="K140" s="64"/>
      <c r="L140" s="64"/>
      <c r="M140" s="11"/>
      <c r="N140" s="10"/>
    </row>
    <row r="141" spans="2:5" ht="12.75">
      <c r="B141" s="99" t="s">
        <v>78</v>
      </c>
      <c r="C141" s="100"/>
      <c r="D141" s="100"/>
      <c r="E141" s="100"/>
    </row>
    <row r="142" spans="2:13" s="26" customFormat="1" ht="12.75">
      <c r="B142" s="26" t="s">
        <v>80</v>
      </c>
      <c r="F142" s="53">
        <f>SUM(F105:F110)</f>
        <v>37</v>
      </c>
      <c r="G142" s="26">
        <f>SUM(G105:G110)</f>
        <v>190</v>
      </c>
      <c r="H142" s="26">
        <f aca="true" t="shared" si="13" ref="H142:M142">SUM(H105:H110)</f>
        <v>45</v>
      </c>
      <c r="I142" s="26">
        <f t="shared" si="13"/>
        <v>45</v>
      </c>
      <c r="J142" s="26">
        <f t="shared" si="13"/>
        <v>0</v>
      </c>
      <c r="K142" s="26">
        <f t="shared" si="13"/>
        <v>40</v>
      </c>
      <c r="L142" s="26">
        <f t="shared" si="13"/>
        <v>27</v>
      </c>
      <c r="M142" s="26">
        <f t="shared" si="13"/>
        <v>33</v>
      </c>
    </row>
    <row r="146" spans="2:5" ht="12.75">
      <c r="B146" t="s">
        <v>78</v>
      </c>
      <c r="D146" t="s">
        <v>139</v>
      </c>
      <c r="E146" t="s">
        <v>140</v>
      </c>
    </row>
    <row r="147" spans="2:13" s="40" customFormat="1" ht="12.75">
      <c r="B147" s="40" t="s">
        <v>79</v>
      </c>
      <c r="D147" s="40">
        <v>300</v>
      </c>
      <c r="E147" s="40">
        <v>36</v>
      </c>
      <c r="F147" s="40">
        <f aca="true" t="shared" si="14" ref="F147:M147">+F29+F89</f>
        <v>51</v>
      </c>
      <c r="G147" s="40">
        <f t="shared" si="14"/>
        <v>304</v>
      </c>
      <c r="H147" s="40">
        <f t="shared" si="14"/>
        <v>105</v>
      </c>
      <c r="I147" s="40">
        <f t="shared" si="14"/>
        <v>120</v>
      </c>
      <c r="J147" s="40">
        <f t="shared" si="14"/>
        <v>15</v>
      </c>
      <c r="K147" s="40">
        <f t="shared" si="14"/>
        <v>49</v>
      </c>
      <c r="L147" s="40">
        <f t="shared" si="14"/>
        <v>15</v>
      </c>
      <c r="M147" s="40">
        <f t="shared" si="14"/>
        <v>0</v>
      </c>
    </row>
    <row r="148" spans="2:13" s="26" customFormat="1" ht="12.75">
      <c r="B148" s="26" t="s">
        <v>80</v>
      </c>
      <c r="D148" s="26">
        <v>300</v>
      </c>
      <c r="E148" s="26">
        <v>36</v>
      </c>
      <c r="F148" s="26">
        <f>+F30+F90+F142</f>
        <v>53</v>
      </c>
      <c r="G148" s="26">
        <f>+G30+G90+G142</f>
        <v>300</v>
      </c>
      <c r="H148" s="26">
        <f>+H30+H90+H142</f>
        <v>60</v>
      </c>
      <c r="I148" s="26">
        <f>+I30+I90+I142</f>
        <v>60</v>
      </c>
      <c r="J148" s="26">
        <f>+J30+J90+J142</f>
        <v>0</v>
      </c>
      <c r="K148" s="26">
        <f>+K30+K90+K142</f>
        <v>80</v>
      </c>
      <c r="L148" s="26">
        <f>+L30+L90+L142</f>
        <v>47</v>
      </c>
      <c r="M148" s="26">
        <f>+M30+M90+M142</f>
        <v>53</v>
      </c>
    </row>
    <row r="149" spans="2:13" s="41" customFormat="1" ht="12.75">
      <c r="B149" s="41" t="s">
        <v>81</v>
      </c>
      <c r="D149" s="41">
        <v>60</v>
      </c>
      <c r="E149" s="41">
        <v>3</v>
      </c>
      <c r="F149" s="41">
        <f>+F31</f>
        <v>6</v>
      </c>
      <c r="G149" s="41">
        <f>+SUM(G31:G31)</f>
        <v>60</v>
      </c>
      <c r="H149" s="41">
        <f aca="true" t="shared" si="15" ref="H149:M149">+SUM(H31:H31)</f>
        <v>30</v>
      </c>
      <c r="I149" s="41">
        <f t="shared" si="15"/>
        <v>0</v>
      </c>
      <c r="J149" s="41">
        <f t="shared" si="15"/>
        <v>0</v>
      </c>
      <c r="K149" s="41">
        <f t="shared" si="15"/>
        <v>30</v>
      </c>
      <c r="L149" s="41">
        <f t="shared" si="15"/>
        <v>0</v>
      </c>
      <c r="M149" s="41">
        <f t="shared" si="15"/>
        <v>0</v>
      </c>
    </row>
    <row r="150" spans="2:13" s="41" customFormat="1" ht="12.75">
      <c r="B150" s="41" t="s">
        <v>23</v>
      </c>
      <c r="D150" s="41">
        <v>30</v>
      </c>
      <c r="E150" s="41">
        <v>2</v>
      </c>
      <c r="F150" s="41">
        <f>+F32</f>
        <v>2</v>
      </c>
      <c r="G150" s="41">
        <f>SUM(G32:G32)</f>
        <v>30</v>
      </c>
      <c r="H150" s="41">
        <f aca="true" t="shared" si="16" ref="H150:M150">SUM(H32:H32)</f>
        <v>0</v>
      </c>
      <c r="I150" s="41">
        <f t="shared" si="16"/>
        <v>0</v>
      </c>
      <c r="J150" s="41">
        <f t="shared" si="16"/>
        <v>30</v>
      </c>
      <c r="K150" s="41">
        <f t="shared" si="16"/>
        <v>0</v>
      </c>
      <c r="L150" s="41">
        <f t="shared" si="16"/>
        <v>0</v>
      </c>
      <c r="M150" s="41">
        <f t="shared" si="16"/>
        <v>0</v>
      </c>
    </row>
    <row r="151" spans="2:13" s="41" customFormat="1" ht="12.75">
      <c r="B151" s="41" t="s">
        <v>32</v>
      </c>
      <c r="D151" s="41">
        <v>0</v>
      </c>
      <c r="E151" s="41">
        <v>0</v>
      </c>
      <c r="F151" s="41">
        <f>+F91</f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</row>
    <row r="152" spans="1:13" ht="12.75">
      <c r="A152" s="52"/>
      <c r="B152" s="52" t="s">
        <v>138</v>
      </c>
      <c r="C152" s="52"/>
      <c r="D152" s="52">
        <v>120</v>
      </c>
      <c r="E152" s="52">
        <v>5</v>
      </c>
      <c r="F152" s="52">
        <f aca="true" t="shared" si="17" ref="F152:M152">+F33+F92</f>
        <v>5</v>
      </c>
      <c r="G152" s="52">
        <f t="shared" si="17"/>
        <v>120</v>
      </c>
      <c r="H152" s="52">
        <f t="shared" si="17"/>
        <v>0</v>
      </c>
      <c r="I152" s="52">
        <f t="shared" si="17"/>
        <v>60</v>
      </c>
      <c r="J152" s="52">
        <f t="shared" si="17"/>
        <v>0</v>
      </c>
      <c r="K152" s="52">
        <f t="shared" si="17"/>
        <v>0</v>
      </c>
      <c r="L152" s="52">
        <f t="shared" si="17"/>
        <v>60</v>
      </c>
      <c r="M152" s="52">
        <f t="shared" si="17"/>
        <v>0</v>
      </c>
    </row>
    <row r="153" spans="1:13" ht="12.75">
      <c r="A153" s="55"/>
      <c r="B153" s="56" t="s">
        <v>82</v>
      </c>
      <c r="C153" s="55"/>
      <c r="D153" s="55">
        <f>SUM(D147:D152)</f>
        <v>810</v>
      </c>
      <c r="E153" s="55">
        <f>SUM(E147:E152)</f>
        <v>82</v>
      </c>
      <c r="F153" s="55">
        <f>SUM(F147:F152)</f>
        <v>118</v>
      </c>
      <c r="G153" s="55">
        <f>+SUM(G147:G152)</f>
        <v>814</v>
      </c>
      <c r="H153" s="55">
        <f aca="true" t="shared" si="18" ref="H153:M153">+SUM(H147:H152)</f>
        <v>195</v>
      </c>
      <c r="I153" s="55">
        <f t="shared" si="18"/>
        <v>240</v>
      </c>
      <c r="J153" s="16">
        <f t="shared" si="18"/>
        <v>45</v>
      </c>
      <c r="K153" s="16">
        <f t="shared" si="18"/>
        <v>159</v>
      </c>
      <c r="L153" s="16">
        <f t="shared" si="18"/>
        <v>122</v>
      </c>
      <c r="M153" s="16">
        <f t="shared" si="18"/>
        <v>53</v>
      </c>
    </row>
    <row r="154" ht="12.75">
      <c r="B154" s="46"/>
    </row>
    <row r="155" spans="2:8" ht="12.75">
      <c r="B155" s="59" t="s">
        <v>88</v>
      </c>
      <c r="C155" s="16"/>
      <c r="D155" s="16"/>
      <c r="E155" s="16"/>
      <c r="F155" s="16"/>
      <c r="G155" s="16"/>
      <c r="H155" s="16"/>
    </row>
    <row r="156" spans="2:8" ht="12.75">
      <c r="B156" s="16"/>
      <c r="C156" s="59" t="s">
        <v>82</v>
      </c>
      <c r="D156" s="59" t="s">
        <v>45</v>
      </c>
      <c r="E156" s="59" t="s">
        <v>168</v>
      </c>
      <c r="F156" s="59" t="s">
        <v>45</v>
      </c>
      <c r="G156" s="59" t="s">
        <v>169</v>
      </c>
      <c r="H156" s="59" t="s">
        <v>45</v>
      </c>
    </row>
    <row r="157" spans="2:8" ht="12.75">
      <c r="B157" s="59" t="s">
        <v>85</v>
      </c>
      <c r="C157" s="16">
        <f>+E157+G157</f>
        <v>677</v>
      </c>
      <c r="D157" s="61">
        <f>+C157/C$160</f>
        <v>0.4770965468639887</v>
      </c>
      <c r="E157" s="16">
        <f>SUM(H12:H22)+SUM(K12:K22)+SUM(H55:H69)+SUM(K55:K69)+SUM(H105:H123)+SUM(K105:K123)</f>
        <v>542</v>
      </c>
      <c r="F157" s="61">
        <f>+E157/E$160</f>
        <v>0.47171453437771976</v>
      </c>
      <c r="G157" s="62">
        <f>SUM(H72:H80)+SUM(K72:K80)+SUM(H126:H132)+SUM(K126:K132)</f>
        <v>135</v>
      </c>
      <c r="H157" s="61">
        <f>+G157/G$160</f>
        <v>0.5</v>
      </c>
    </row>
    <row r="158" spans="2:8" ht="12.75">
      <c r="B158" s="59" t="s">
        <v>86</v>
      </c>
      <c r="C158" s="16">
        <f>+E158+G158</f>
        <v>592</v>
      </c>
      <c r="D158" s="61">
        <f>+C158/C$160</f>
        <v>0.41719520789288234</v>
      </c>
      <c r="E158" s="16">
        <f>SUM(I12:I22)+SUM(L12:L22)+SUM(I55:I69)+SUM(L55:L69)+SUM(I105:I123)+SUM(L105:L123)</f>
        <v>493</v>
      </c>
      <c r="F158" s="61">
        <f>+E158/E$160</f>
        <v>0.4290687554395126</v>
      </c>
      <c r="G158" s="62">
        <f>SUM(I72:I80)+SUM(L72:L80)+SUM(I126:I132)+SUM(L126:L132)</f>
        <v>99</v>
      </c>
      <c r="H158" s="61">
        <f>+G158/G$160</f>
        <v>0.36666666666666664</v>
      </c>
    </row>
    <row r="159" spans="2:8" ht="12.75">
      <c r="B159" s="59" t="s">
        <v>87</v>
      </c>
      <c r="C159" s="16">
        <f>+E159+G159</f>
        <v>150</v>
      </c>
      <c r="D159" s="61">
        <f>+C159/C$160</f>
        <v>0.10570824524312897</v>
      </c>
      <c r="E159" s="16">
        <f>SUM(J12:J22)+SUM(M12:M22)+SUM(J55:J69)+SUM(M55:M69)+SUM(J105:J123)+SUM(M105:M123)</f>
        <v>114</v>
      </c>
      <c r="F159" s="61">
        <f>+E159/E$160</f>
        <v>0.09921671018276762</v>
      </c>
      <c r="G159" s="62">
        <f>SUM(J72:J80)+SUM(M72:M80)+SUM(J126:J132)+SUM(M126:M132)</f>
        <v>36</v>
      </c>
      <c r="H159" s="61">
        <f>+G159/G$160</f>
        <v>0.13333333333333333</v>
      </c>
    </row>
    <row r="160" spans="2:8" ht="12.75">
      <c r="B160" s="59" t="s">
        <v>82</v>
      </c>
      <c r="C160" s="16">
        <f>+E160+G160</f>
        <v>1419</v>
      </c>
      <c r="D160" s="61">
        <f>+C160/C$160</f>
        <v>1</v>
      </c>
      <c r="E160" s="16">
        <f>SUM(E157:E159)</f>
        <v>1149</v>
      </c>
      <c r="F160" s="61">
        <f>+E160/E$160</f>
        <v>1</v>
      </c>
      <c r="G160" s="16">
        <v>270</v>
      </c>
      <c r="H160" s="61">
        <f>+G160/G$160</f>
        <v>1</v>
      </c>
    </row>
    <row r="162" ht="12.75">
      <c r="B162" t="s">
        <v>170</v>
      </c>
    </row>
    <row r="163" ht="12.75">
      <c r="B163" t="s">
        <v>171</v>
      </c>
    </row>
  </sheetData>
  <sheetProtection/>
  <mergeCells count="34">
    <mergeCell ref="H134:J134"/>
    <mergeCell ref="K134:M134"/>
    <mergeCell ref="B141:E141"/>
    <mergeCell ref="B88:E88"/>
    <mergeCell ref="A102:A104"/>
    <mergeCell ref="B102:B104"/>
    <mergeCell ref="C102:E102"/>
    <mergeCell ref="G102:M102"/>
    <mergeCell ref="N102:N104"/>
    <mergeCell ref="F103:F104"/>
    <mergeCell ref="H103:J103"/>
    <mergeCell ref="K103:M103"/>
    <mergeCell ref="N52:N54"/>
    <mergeCell ref="F53:F54"/>
    <mergeCell ref="H53:J53"/>
    <mergeCell ref="K53:M53"/>
    <mergeCell ref="G82:I82"/>
    <mergeCell ref="J82:L82"/>
    <mergeCell ref="H24:J24"/>
    <mergeCell ref="K24:M24"/>
    <mergeCell ref="G52:M52"/>
    <mergeCell ref="B27:E27"/>
    <mergeCell ref="B28:E28"/>
    <mergeCell ref="A52:A54"/>
    <mergeCell ref="B52:B54"/>
    <mergeCell ref="C52:E52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8" customFormat="1" ht="15.75">
      <c r="A1" s="78" t="s">
        <v>167</v>
      </c>
    </row>
    <row r="3" spans="2:11" ht="12.75">
      <c r="B3" s="16" t="s">
        <v>166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0">
        <f>G4/G7</f>
        <v>0.4904306220095694</v>
      </c>
      <c r="F4" s="21" t="s">
        <v>42</v>
      </c>
      <c r="G4" s="21">
        <f>H23+K23</f>
        <v>205</v>
      </c>
      <c r="H4" s="16"/>
      <c r="I4" s="16"/>
      <c r="J4" s="16"/>
      <c r="K4" s="16"/>
    </row>
    <row r="5" spans="2:11" ht="12.75">
      <c r="B5" t="s">
        <v>70</v>
      </c>
      <c r="D5" s="16"/>
      <c r="E5" s="60">
        <f>G5/G7</f>
        <v>0.43779904306220097</v>
      </c>
      <c r="F5" s="21" t="s">
        <v>43</v>
      </c>
      <c r="G5" s="21">
        <f>I23+L23</f>
        <v>183</v>
      </c>
      <c r="H5" s="16"/>
      <c r="I5" s="16"/>
      <c r="J5" s="16"/>
      <c r="K5" s="16"/>
    </row>
    <row r="6" spans="2:11" ht="12.75">
      <c r="B6" t="s">
        <v>2</v>
      </c>
      <c r="D6" s="16"/>
      <c r="E6" s="60">
        <f>G6/G7</f>
        <v>0.07177033492822966</v>
      </c>
      <c r="F6" s="21" t="s">
        <v>44</v>
      </c>
      <c r="G6" s="21">
        <f>J23+M23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0">
        <f>SUM(E4:E6)</f>
        <v>1</v>
      </c>
      <c r="F7" s="21" t="s">
        <v>3</v>
      </c>
      <c r="G7" s="21">
        <f>SUM(G4:G6)</f>
        <v>418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9" t="s">
        <v>35</v>
      </c>
      <c r="B9" s="89" t="s">
        <v>4</v>
      </c>
      <c r="C9" s="91" t="s">
        <v>5</v>
      </c>
      <c r="D9" s="91"/>
      <c r="E9" s="91"/>
      <c r="F9" s="69" t="s">
        <v>6</v>
      </c>
      <c r="G9" s="91" t="s">
        <v>7</v>
      </c>
      <c r="H9" s="89"/>
      <c r="I9" s="89"/>
      <c r="J9" s="89"/>
      <c r="K9" s="89"/>
      <c r="L9" s="89"/>
      <c r="M9" s="89"/>
      <c r="N9" s="92" t="s">
        <v>8</v>
      </c>
    </row>
    <row r="10" spans="1:14" s="1" customFormat="1" ht="12.75">
      <c r="A10" s="89"/>
      <c r="B10" s="90"/>
      <c r="C10" s="70" t="s">
        <v>9</v>
      </c>
      <c r="D10" s="70" t="s">
        <v>10</v>
      </c>
      <c r="E10" s="71" t="s">
        <v>11</v>
      </c>
      <c r="F10" s="95" t="s">
        <v>69</v>
      </c>
      <c r="G10" s="71" t="s">
        <v>3</v>
      </c>
      <c r="H10" s="96" t="s">
        <v>12</v>
      </c>
      <c r="I10" s="97"/>
      <c r="J10" s="95"/>
      <c r="K10" s="96" t="s">
        <v>13</v>
      </c>
      <c r="L10" s="97"/>
      <c r="M10" s="95"/>
      <c r="N10" s="93"/>
    </row>
    <row r="11" spans="1:14" s="1" customFormat="1" ht="12.75">
      <c r="A11" s="89"/>
      <c r="B11" s="90"/>
      <c r="C11" s="73"/>
      <c r="D11" s="73" t="s">
        <v>14</v>
      </c>
      <c r="E11" s="74" t="s">
        <v>15</v>
      </c>
      <c r="F11" s="95"/>
      <c r="G11" s="74" t="s">
        <v>16</v>
      </c>
      <c r="H11" s="72" t="s">
        <v>17</v>
      </c>
      <c r="I11" s="75" t="s">
        <v>18</v>
      </c>
      <c r="J11" s="75" t="s">
        <v>19</v>
      </c>
      <c r="K11" s="75" t="s">
        <v>17</v>
      </c>
      <c r="L11" s="75" t="s">
        <v>18</v>
      </c>
      <c r="M11" s="75" t="s">
        <v>19</v>
      </c>
      <c r="N11" s="94"/>
    </row>
    <row r="12" spans="1:14" s="34" customFormat="1" ht="12.75">
      <c r="A12" s="31">
        <v>1</v>
      </c>
      <c r="B12" s="31" t="s">
        <v>21</v>
      </c>
      <c r="C12" s="32">
        <v>1</v>
      </c>
      <c r="D12" s="32">
        <v>1</v>
      </c>
      <c r="E12" s="32"/>
      <c r="F12" s="33">
        <v>9</v>
      </c>
      <c r="G12" s="32">
        <v>45</v>
      </c>
      <c r="H12" s="33">
        <v>15</v>
      </c>
      <c r="I12" s="33">
        <v>30</v>
      </c>
      <c r="J12" s="33">
        <v>0</v>
      </c>
      <c r="K12" s="33">
        <v>0</v>
      </c>
      <c r="L12" s="33">
        <v>0</v>
      </c>
      <c r="M12" s="33">
        <v>0</v>
      </c>
      <c r="N12" s="31"/>
    </row>
    <row r="13" spans="1:14" s="34" customFormat="1" ht="12.75">
      <c r="A13" s="31">
        <v>2</v>
      </c>
      <c r="B13" s="31" t="s">
        <v>22</v>
      </c>
      <c r="C13" s="33">
        <v>1</v>
      </c>
      <c r="D13" s="32">
        <v>1</v>
      </c>
      <c r="E13" s="33"/>
      <c r="F13" s="33">
        <v>9</v>
      </c>
      <c r="G13" s="33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3</v>
      </c>
      <c r="B14" s="31" t="s">
        <v>25</v>
      </c>
      <c r="C14" s="33"/>
      <c r="D14" s="32">
        <v>2</v>
      </c>
      <c r="E14" s="33"/>
      <c r="F14" s="33">
        <v>6</v>
      </c>
      <c r="G14" s="33">
        <v>34</v>
      </c>
      <c r="H14" s="33">
        <v>0</v>
      </c>
      <c r="I14" s="33">
        <v>0</v>
      </c>
      <c r="J14" s="33">
        <v>0</v>
      </c>
      <c r="K14" s="33">
        <v>34</v>
      </c>
      <c r="L14" s="33">
        <v>0</v>
      </c>
      <c r="M14" s="33">
        <v>0</v>
      </c>
      <c r="N14" s="31"/>
    </row>
    <row r="15" spans="1:14" s="34" customFormat="1" ht="12.75">
      <c r="A15" s="31">
        <v>4</v>
      </c>
      <c r="B15" s="31" t="s">
        <v>48</v>
      </c>
      <c r="C15" s="33">
        <v>1</v>
      </c>
      <c r="D15" s="32">
        <v>1</v>
      </c>
      <c r="E15" s="33"/>
      <c r="F15" s="33">
        <v>10</v>
      </c>
      <c r="G15" s="33">
        <v>60</v>
      </c>
      <c r="H15" s="33">
        <v>30</v>
      </c>
      <c r="I15" s="33">
        <v>30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25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8" customFormat="1" ht="12.75">
      <c r="A17" s="35">
        <v>6</v>
      </c>
      <c r="B17" s="35" t="s">
        <v>24</v>
      </c>
      <c r="C17" s="36"/>
      <c r="D17" s="37">
        <v>1</v>
      </c>
      <c r="E17" s="36"/>
      <c r="F17" s="36">
        <v>3</v>
      </c>
      <c r="G17" s="36">
        <v>30</v>
      </c>
      <c r="H17" s="36">
        <v>30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26</v>
      </c>
      <c r="C18" s="36">
        <v>2</v>
      </c>
      <c r="D18" s="37"/>
      <c r="E18" s="36"/>
      <c r="F18" s="36">
        <v>3</v>
      </c>
      <c r="G18" s="36">
        <v>30</v>
      </c>
      <c r="H18" s="36">
        <v>0</v>
      </c>
      <c r="I18" s="36">
        <v>0</v>
      </c>
      <c r="J18" s="36">
        <v>0</v>
      </c>
      <c r="K18" s="36">
        <v>30</v>
      </c>
      <c r="L18" s="36">
        <v>0</v>
      </c>
      <c r="M18" s="36">
        <v>0</v>
      </c>
      <c r="N18" s="35"/>
    </row>
    <row r="19" spans="1:14" s="38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30" customFormat="1" ht="12.75">
      <c r="A20" s="48">
        <v>9</v>
      </c>
      <c r="B20" s="49" t="s">
        <v>20</v>
      </c>
      <c r="C20" s="50"/>
      <c r="D20" s="50" t="s">
        <v>143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88" t="s">
        <v>163</v>
      </c>
    </row>
    <row r="21" spans="1:14" ht="12.75">
      <c r="A21" s="27">
        <v>10</v>
      </c>
      <c r="B21" s="27" t="s">
        <v>49</v>
      </c>
      <c r="C21" s="7">
        <v>2</v>
      </c>
      <c r="D21" s="8"/>
      <c r="E21" s="7"/>
      <c r="F21" s="7">
        <v>4</v>
      </c>
      <c r="G21" s="7">
        <v>18</v>
      </c>
      <c r="H21" s="5">
        <v>0</v>
      </c>
      <c r="I21" s="5">
        <v>0</v>
      </c>
      <c r="J21" s="5">
        <v>0</v>
      </c>
      <c r="K21" s="5">
        <v>18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7</v>
      </c>
      <c r="G22" s="2">
        <v>36</v>
      </c>
      <c r="H22" s="2">
        <v>0</v>
      </c>
      <c r="I22" s="2">
        <v>0</v>
      </c>
      <c r="J22" s="2">
        <v>0</v>
      </c>
      <c r="K22" s="2">
        <v>18</v>
      </c>
      <c r="L22" s="2">
        <v>18</v>
      </c>
      <c r="M22" s="2">
        <v>0</v>
      </c>
      <c r="N22" s="3"/>
    </row>
    <row r="23" spans="1:14" s="14" customFormat="1" ht="12.75">
      <c r="A23" s="12"/>
      <c r="B23" s="12" t="s">
        <v>27</v>
      </c>
      <c r="C23" s="13">
        <f>COUNT(C12:C22)</f>
        <v>7</v>
      </c>
      <c r="D23" s="12"/>
      <c r="E23" s="12"/>
      <c r="F23" s="13">
        <f aca="true" t="shared" si="0" ref="F23:M23">SUM(F12:F22)</f>
        <v>60</v>
      </c>
      <c r="G23" s="13">
        <f t="shared" si="0"/>
        <v>418</v>
      </c>
      <c r="H23" s="13">
        <f t="shared" si="0"/>
        <v>90</v>
      </c>
      <c r="I23" s="13">
        <f t="shared" si="0"/>
        <v>120</v>
      </c>
      <c r="J23" s="13">
        <f t="shared" si="0"/>
        <v>30</v>
      </c>
      <c r="K23" s="13">
        <f t="shared" si="0"/>
        <v>115</v>
      </c>
      <c r="L23" s="13">
        <f t="shared" si="0"/>
        <v>63</v>
      </c>
      <c r="M23" s="13">
        <f t="shared" si="0"/>
        <v>0</v>
      </c>
      <c r="N23" s="12"/>
    </row>
    <row r="24" spans="1:14" s="14" customFormat="1" ht="12.75">
      <c r="A24" s="15"/>
      <c r="B24" s="19" t="s">
        <v>75</v>
      </c>
      <c r="C24" s="20"/>
      <c r="D24" s="20"/>
      <c r="E24" s="20"/>
      <c r="F24" s="20"/>
      <c r="H24" s="98">
        <f>SUM(H23:J23)</f>
        <v>240</v>
      </c>
      <c r="I24" s="98"/>
      <c r="J24" s="98"/>
      <c r="K24" s="98">
        <f>SUM(K23:M23)</f>
        <v>178</v>
      </c>
      <c r="L24" s="98"/>
      <c r="M24" s="98"/>
      <c r="N24" s="15"/>
    </row>
    <row r="25" spans="1:14" s="14" customFormat="1" ht="12.75">
      <c r="A25" s="15"/>
      <c r="B25" s="65" t="s">
        <v>69</v>
      </c>
      <c r="C25" s="20"/>
      <c r="D25" s="20"/>
      <c r="E25" s="20"/>
      <c r="F25" s="65"/>
      <c r="G25" s="66" t="s">
        <v>157</v>
      </c>
      <c r="H25" s="66" t="s">
        <v>158</v>
      </c>
      <c r="I25" s="64"/>
      <c r="J25" s="64"/>
      <c r="K25" s="64"/>
      <c r="L25" s="64"/>
      <c r="M25" s="64"/>
      <c r="N25" s="15"/>
    </row>
    <row r="26" spans="2:14" s="1" customFormat="1" ht="12.75">
      <c r="B26" s="67" t="s">
        <v>168</v>
      </c>
      <c r="C26" s="20"/>
      <c r="D26" s="20"/>
      <c r="E26" s="20"/>
      <c r="F26" s="68">
        <f>SUM(F10:F22)</f>
        <v>60</v>
      </c>
      <c r="G26" s="66">
        <f>+SUM(F12:F13)+F15+F17+F19</f>
        <v>33</v>
      </c>
      <c r="H26" s="66">
        <f>F26-G26</f>
        <v>27</v>
      </c>
      <c r="I26" s="64"/>
      <c r="J26" s="64"/>
      <c r="K26" s="64"/>
      <c r="L26" s="64"/>
      <c r="M26" s="11"/>
      <c r="N26" s="10"/>
    </row>
    <row r="27" spans="2:5" ht="12.75">
      <c r="B27" s="99"/>
      <c r="C27" s="100"/>
      <c r="D27" s="100"/>
      <c r="E27" s="100"/>
    </row>
    <row r="28" spans="2:5" ht="12.75">
      <c r="B28" s="99" t="s">
        <v>78</v>
      </c>
      <c r="C28" s="100"/>
      <c r="D28" s="100"/>
      <c r="E28" s="100"/>
    </row>
    <row r="29" spans="2:13" s="40" customFormat="1" ht="12.75">
      <c r="B29" s="40" t="s">
        <v>79</v>
      </c>
      <c r="F29" s="40">
        <f>+SUM(F12:F15)</f>
        <v>34</v>
      </c>
      <c r="G29" s="40">
        <f aca="true" t="shared" si="1" ref="G29:M29">SUM(G12:G15)</f>
        <v>184</v>
      </c>
      <c r="H29" s="40">
        <f t="shared" si="1"/>
        <v>60</v>
      </c>
      <c r="I29" s="40">
        <f t="shared" si="1"/>
        <v>90</v>
      </c>
      <c r="J29" s="40">
        <f t="shared" si="1"/>
        <v>0</v>
      </c>
      <c r="K29" s="40">
        <f t="shared" si="1"/>
        <v>34</v>
      </c>
      <c r="L29" s="40">
        <f t="shared" si="1"/>
        <v>0</v>
      </c>
      <c r="M29" s="40">
        <f t="shared" si="1"/>
        <v>0</v>
      </c>
    </row>
    <row r="30" spans="2:13" s="26" customFormat="1" ht="12.75">
      <c r="B30" s="26" t="s">
        <v>80</v>
      </c>
      <c r="F30" s="53">
        <f>+SUM(F16:F16)</f>
        <v>5</v>
      </c>
      <c r="G30" s="26">
        <f>SUM(G16:G16)</f>
        <v>30</v>
      </c>
      <c r="H30" s="26">
        <f aca="true" t="shared" si="2" ref="H30:M30">SUM(H16:H16)</f>
        <v>0</v>
      </c>
      <c r="I30" s="26">
        <f t="shared" si="2"/>
        <v>0</v>
      </c>
      <c r="J30" s="26">
        <f t="shared" si="2"/>
        <v>0</v>
      </c>
      <c r="K30" s="26">
        <f t="shared" si="2"/>
        <v>15</v>
      </c>
      <c r="L30" s="26">
        <f t="shared" si="2"/>
        <v>15</v>
      </c>
      <c r="M30" s="26">
        <f t="shared" si="2"/>
        <v>0</v>
      </c>
    </row>
    <row r="31" spans="2:13" s="41" customFormat="1" ht="12.75">
      <c r="B31" s="41" t="s">
        <v>81</v>
      </c>
      <c r="F31" s="52">
        <f>+SUM(F17:F18)</f>
        <v>6</v>
      </c>
      <c r="G31" s="41">
        <f>+SUM(G17:G18)</f>
        <v>60</v>
      </c>
      <c r="H31" s="41">
        <f aca="true" t="shared" si="3" ref="H31:M31">+SUM(H17:H18)</f>
        <v>30</v>
      </c>
      <c r="I31" s="41">
        <f t="shared" si="3"/>
        <v>0</v>
      </c>
      <c r="J31" s="41">
        <f t="shared" si="3"/>
        <v>0</v>
      </c>
      <c r="K31" s="41">
        <f t="shared" si="3"/>
        <v>30</v>
      </c>
      <c r="L31" s="41">
        <f t="shared" si="3"/>
        <v>0</v>
      </c>
      <c r="M31" s="41">
        <f t="shared" si="3"/>
        <v>0</v>
      </c>
    </row>
    <row r="32" spans="2:13" s="41" customFormat="1" ht="12.75">
      <c r="B32" s="41" t="s">
        <v>23</v>
      </c>
      <c r="F32" s="52">
        <f>+SUM(F19:F19)</f>
        <v>2</v>
      </c>
      <c r="G32" s="41">
        <f>SUM(G19:G19)</f>
        <v>30</v>
      </c>
      <c r="H32" s="41">
        <f aca="true" t="shared" si="4" ref="H32:M32">SUM(H19:H19)</f>
        <v>0</v>
      </c>
      <c r="I32" s="41">
        <f t="shared" si="4"/>
        <v>0</v>
      </c>
      <c r="J32" s="41">
        <f t="shared" si="4"/>
        <v>30</v>
      </c>
      <c r="K32" s="41">
        <f t="shared" si="4"/>
        <v>0</v>
      </c>
      <c r="L32" s="41">
        <f t="shared" si="4"/>
        <v>0</v>
      </c>
      <c r="M32" s="41">
        <f t="shared" si="4"/>
        <v>0</v>
      </c>
    </row>
    <row r="33" spans="1:14" ht="12.75">
      <c r="A33" s="52"/>
      <c r="B33" s="52" t="s">
        <v>138</v>
      </c>
      <c r="C33" s="52"/>
      <c r="D33" s="52"/>
      <c r="E33" s="52"/>
      <c r="F33" s="52">
        <f>+SUM(F20:F20)</f>
        <v>2</v>
      </c>
      <c r="G33" s="41">
        <f>SUM(G20:G20)</f>
        <v>60</v>
      </c>
      <c r="H33" s="41">
        <f aca="true" t="shared" si="5" ref="H33:M33">SUM(H20:H20)</f>
        <v>0</v>
      </c>
      <c r="I33" s="41">
        <f t="shared" si="5"/>
        <v>30</v>
      </c>
      <c r="J33" s="41">
        <f t="shared" si="5"/>
        <v>0</v>
      </c>
      <c r="K33" s="41">
        <f t="shared" si="5"/>
        <v>0</v>
      </c>
      <c r="L33" s="41">
        <f t="shared" si="5"/>
        <v>30</v>
      </c>
      <c r="M33" s="41">
        <f t="shared" si="5"/>
        <v>0</v>
      </c>
      <c r="N33" s="52"/>
    </row>
    <row r="34" spans="2:13" ht="12.75">
      <c r="B34" s="46" t="s">
        <v>82</v>
      </c>
      <c r="F34">
        <f>SUM(F29:F33)</f>
        <v>49</v>
      </c>
      <c r="G34">
        <f aca="true" t="shared" si="6" ref="G34:M34">SUM(G29:G33)</f>
        <v>364</v>
      </c>
      <c r="H34">
        <f t="shared" si="6"/>
        <v>90</v>
      </c>
      <c r="I34">
        <f t="shared" si="6"/>
        <v>120</v>
      </c>
      <c r="J34">
        <f t="shared" si="6"/>
        <v>30</v>
      </c>
      <c r="K34">
        <f t="shared" si="6"/>
        <v>79</v>
      </c>
      <c r="L34">
        <f t="shared" si="6"/>
        <v>45</v>
      </c>
      <c r="M34">
        <f t="shared" si="6"/>
        <v>0</v>
      </c>
    </row>
    <row r="44" spans="2:16" ht="12.75">
      <c r="B44" s="16" t="s">
        <v>166</v>
      </c>
      <c r="E44" s="21" t="s">
        <v>41</v>
      </c>
      <c r="F44" s="21" t="s">
        <v>0</v>
      </c>
      <c r="G44" s="21"/>
      <c r="O44" s="16"/>
      <c r="P44" s="16"/>
    </row>
    <row r="45" spans="2:16" ht="12.75">
      <c r="B45" t="s">
        <v>1</v>
      </c>
      <c r="E45" s="60">
        <f>G45/G48</f>
        <v>0.48884381338742394</v>
      </c>
      <c r="F45" s="21" t="s">
        <v>42</v>
      </c>
      <c r="G45" s="21">
        <f>H78+K78</f>
        <v>241</v>
      </c>
      <c r="O45" s="17"/>
      <c r="P45" s="16"/>
    </row>
    <row r="46" spans="2:16" ht="12.75">
      <c r="B46" t="s">
        <v>70</v>
      </c>
      <c r="E46" s="60">
        <f>G46/G48</f>
        <v>0.44016227180527384</v>
      </c>
      <c r="F46" s="21" t="s">
        <v>43</v>
      </c>
      <c r="G46" s="21">
        <f>I78+L78</f>
        <v>217</v>
      </c>
      <c r="O46" s="17"/>
      <c r="P46" s="16"/>
    </row>
    <row r="47" spans="2:16" ht="12.75">
      <c r="B47" t="s">
        <v>28</v>
      </c>
      <c r="E47" s="60">
        <f>G47/G48</f>
        <v>0.07099391480730223</v>
      </c>
      <c r="F47" s="21" t="s">
        <v>44</v>
      </c>
      <c r="G47" s="21">
        <f>J78+M78</f>
        <v>35</v>
      </c>
      <c r="O47" s="17"/>
      <c r="P47" s="16"/>
    </row>
    <row r="48" spans="2:16" ht="12.75">
      <c r="B48" t="s">
        <v>46</v>
      </c>
      <c r="E48" s="60">
        <f>SUM(E45:E47)</f>
        <v>1</v>
      </c>
      <c r="F48" s="21" t="s">
        <v>3</v>
      </c>
      <c r="G48" s="21">
        <f>SUM(G45:G47)</f>
        <v>493</v>
      </c>
      <c r="O48" s="16"/>
      <c r="P48" s="16"/>
    </row>
    <row r="49" ht="12.75">
      <c r="B49" t="s">
        <v>89</v>
      </c>
    </row>
    <row r="50" spans="1:14" ht="12.75" customHeight="1">
      <c r="A50" s="89" t="s">
        <v>35</v>
      </c>
      <c r="B50" s="89" t="s">
        <v>4</v>
      </c>
      <c r="C50" s="91" t="s">
        <v>5</v>
      </c>
      <c r="D50" s="91"/>
      <c r="E50" s="91"/>
      <c r="F50" s="69" t="s">
        <v>71</v>
      </c>
      <c r="G50" s="91" t="s">
        <v>7</v>
      </c>
      <c r="H50" s="89"/>
      <c r="I50" s="89"/>
      <c r="J50" s="89"/>
      <c r="K50" s="89"/>
      <c r="L50" s="89"/>
      <c r="M50" s="89"/>
      <c r="N50" s="92" t="s">
        <v>8</v>
      </c>
    </row>
    <row r="51" spans="1:14" s="1" customFormat="1" ht="12.75">
      <c r="A51" s="89"/>
      <c r="B51" s="90"/>
      <c r="C51" s="70" t="s">
        <v>9</v>
      </c>
      <c r="D51" s="70" t="s">
        <v>10</v>
      </c>
      <c r="E51" s="71" t="s">
        <v>11</v>
      </c>
      <c r="F51" s="95" t="s">
        <v>69</v>
      </c>
      <c r="G51" s="71" t="s">
        <v>3</v>
      </c>
      <c r="H51" s="96" t="s">
        <v>147</v>
      </c>
      <c r="I51" s="97"/>
      <c r="J51" s="95"/>
      <c r="K51" s="96" t="s">
        <v>148</v>
      </c>
      <c r="L51" s="97"/>
      <c r="M51" s="95"/>
      <c r="N51" s="93"/>
    </row>
    <row r="52" spans="1:14" s="1" customFormat="1" ht="12.75">
      <c r="A52" s="89"/>
      <c r="B52" s="90"/>
      <c r="C52" s="73"/>
      <c r="D52" s="73" t="s">
        <v>14</v>
      </c>
      <c r="E52" s="74" t="s">
        <v>15</v>
      </c>
      <c r="F52" s="95"/>
      <c r="G52" s="74" t="s">
        <v>16</v>
      </c>
      <c r="H52" s="72" t="s">
        <v>17</v>
      </c>
      <c r="I52" s="75" t="s">
        <v>18</v>
      </c>
      <c r="J52" s="75" t="s">
        <v>19</v>
      </c>
      <c r="K52" s="75" t="s">
        <v>17</v>
      </c>
      <c r="L52" s="75" t="s">
        <v>18</v>
      </c>
      <c r="M52" s="75" t="s">
        <v>19</v>
      </c>
      <c r="N52" s="94"/>
    </row>
    <row r="53" spans="1:14" s="34" customFormat="1" ht="12.75">
      <c r="A53" s="31">
        <v>1</v>
      </c>
      <c r="B53" s="31" t="s">
        <v>50</v>
      </c>
      <c r="C53" s="32">
        <v>3</v>
      </c>
      <c r="D53" s="32">
        <v>3</v>
      </c>
      <c r="E53" s="32"/>
      <c r="F53" s="33">
        <v>6</v>
      </c>
      <c r="G53" s="32">
        <v>45</v>
      </c>
      <c r="H53" s="33">
        <v>30</v>
      </c>
      <c r="I53" s="33">
        <v>15</v>
      </c>
      <c r="J53" s="33">
        <v>0</v>
      </c>
      <c r="K53" s="33">
        <v>0</v>
      </c>
      <c r="L53" s="33">
        <v>0</v>
      </c>
      <c r="M53" s="33">
        <v>0</v>
      </c>
      <c r="N53" s="31"/>
    </row>
    <row r="54" spans="1:14" s="34" customFormat="1" ht="12.75">
      <c r="A54" s="31">
        <v>2</v>
      </c>
      <c r="B54" s="31" t="s">
        <v>30</v>
      </c>
      <c r="C54" s="33">
        <v>3</v>
      </c>
      <c r="D54" s="32">
        <v>3</v>
      </c>
      <c r="E54" s="33"/>
      <c r="F54" s="33">
        <v>7</v>
      </c>
      <c r="G54" s="33">
        <v>45</v>
      </c>
      <c r="H54" s="33">
        <v>15</v>
      </c>
      <c r="I54" s="33">
        <v>15</v>
      </c>
      <c r="J54" s="33">
        <v>15</v>
      </c>
      <c r="K54" s="33">
        <v>0</v>
      </c>
      <c r="L54" s="33">
        <v>0</v>
      </c>
      <c r="M54" s="33">
        <v>0</v>
      </c>
      <c r="N54" s="31"/>
    </row>
    <row r="55" spans="1:14" s="34" customFormat="1" ht="12.75">
      <c r="A55" s="31">
        <v>3</v>
      </c>
      <c r="B55" s="31" t="s">
        <v>53</v>
      </c>
      <c r="C55" s="33">
        <v>4</v>
      </c>
      <c r="D55" s="33">
        <v>4</v>
      </c>
      <c r="E55" s="33"/>
      <c r="F55" s="33">
        <v>4</v>
      </c>
      <c r="G55" s="33">
        <v>30</v>
      </c>
      <c r="H55" s="33">
        <v>0</v>
      </c>
      <c r="I55" s="33">
        <v>0</v>
      </c>
      <c r="J55" s="33">
        <v>0</v>
      </c>
      <c r="K55" s="33">
        <v>15</v>
      </c>
      <c r="L55" s="33">
        <v>15</v>
      </c>
      <c r="M55" s="33">
        <v>0</v>
      </c>
      <c r="N55" s="31"/>
    </row>
    <row r="56" spans="1:14" s="25" customFormat="1" ht="12.75">
      <c r="A56" s="22">
        <v>4</v>
      </c>
      <c r="B56" s="22" t="s">
        <v>51</v>
      </c>
      <c r="C56" s="23">
        <v>3</v>
      </c>
      <c r="D56" s="23">
        <v>3</v>
      </c>
      <c r="E56" s="23"/>
      <c r="F56" s="23">
        <v>4</v>
      </c>
      <c r="G56" s="23">
        <v>30</v>
      </c>
      <c r="H56" s="24">
        <v>15</v>
      </c>
      <c r="I56" s="24">
        <v>15</v>
      </c>
      <c r="J56" s="24">
        <v>0</v>
      </c>
      <c r="K56" s="24">
        <v>0</v>
      </c>
      <c r="L56" s="24">
        <v>0</v>
      </c>
      <c r="M56" s="24">
        <v>0</v>
      </c>
      <c r="N56" s="22"/>
    </row>
    <row r="57" spans="1:14" s="25" customFormat="1" ht="12.75">
      <c r="A57" s="22">
        <v>5</v>
      </c>
      <c r="B57" s="22" t="s">
        <v>54</v>
      </c>
      <c r="C57" s="23"/>
      <c r="D57" s="23">
        <v>4</v>
      </c>
      <c r="E57" s="23"/>
      <c r="F57" s="23">
        <v>3</v>
      </c>
      <c r="G57" s="23">
        <v>20</v>
      </c>
      <c r="H57" s="23">
        <v>0</v>
      </c>
      <c r="I57" s="23">
        <v>0</v>
      </c>
      <c r="J57" s="23">
        <v>0</v>
      </c>
      <c r="K57" s="23">
        <v>10</v>
      </c>
      <c r="L57" s="23">
        <v>0</v>
      </c>
      <c r="M57" s="23">
        <v>10</v>
      </c>
      <c r="N57" s="22"/>
    </row>
    <row r="58" spans="1:14" s="25" customFormat="1" ht="12.75">
      <c r="A58" s="22">
        <v>6</v>
      </c>
      <c r="B58" s="22" t="s">
        <v>38</v>
      </c>
      <c r="C58" s="23"/>
      <c r="D58" s="43">
        <v>4</v>
      </c>
      <c r="E58" s="23"/>
      <c r="F58" s="23">
        <v>4</v>
      </c>
      <c r="G58" s="23">
        <v>30</v>
      </c>
      <c r="H58" s="23">
        <v>0</v>
      </c>
      <c r="I58" s="23">
        <v>0</v>
      </c>
      <c r="J58" s="23">
        <v>0</v>
      </c>
      <c r="K58" s="23">
        <v>15</v>
      </c>
      <c r="L58" s="23">
        <v>5</v>
      </c>
      <c r="M58" s="23">
        <v>10</v>
      </c>
      <c r="N58" s="22"/>
    </row>
    <row r="59" spans="1:14" s="38" customFormat="1" ht="12.75">
      <c r="A59" s="35">
        <v>7</v>
      </c>
      <c r="B59" s="35" t="s">
        <v>32</v>
      </c>
      <c r="C59" s="36"/>
      <c r="D59" s="37"/>
      <c r="E59" s="36">
        <v>4</v>
      </c>
      <c r="F59" s="36">
        <v>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5" t="s">
        <v>33</v>
      </c>
    </row>
    <row r="60" spans="1:14" s="41" customFormat="1" ht="12.75">
      <c r="A60" s="28">
        <v>8</v>
      </c>
      <c r="B60" s="28" t="s">
        <v>31</v>
      </c>
      <c r="C60" s="18"/>
      <c r="D60" s="42"/>
      <c r="E60" s="18">
        <v>4</v>
      </c>
      <c r="F60" s="18">
        <v>0</v>
      </c>
      <c r="G60" s="18">
        <v>15</v>
      </c>
      <c r="H60" s="29">
        <v>0</v>
      </c>
      <c r="I60" s="29">
        <v>0</v>
      </c>
      <c r="J60" s="29">
        <v>0</v>
      </c>
      <c r="K60" s="29">
        <v>0</v>
      </c>
      <c r="L60" s="29">
        <v>15</v>
      </c>
      <c r="M60" s="29">
        <v>0</v>
      </c>
      <c r="N60" s="35"/>
    </row>
    <row r="61" spans="1:14" s="30" customFormat="1" ht="12.75">
      <c r="A61" s="85">
        <v>9</v>
      </c>
      <c r="B61" s="87" t="s">
        <v>20</v>
      </c>
      <c r="C61" s="84">
        <v>4</v>
      </c>
      <c r="D61" s="84" t="s">
        <v>144</v>
      </c>
      <c r="E61" s="84"/>
      <c r="F61" s="83">
        <v>3</v>
      </c>
      <c r="G61" s="84">
        <v>60</v>
      </c>
      <c r="H61" s="83">
        <v>0</v>
      </c>
      <c r="I61" s="83">
        <v>30</v>
      </c>
      <c r="J61" s="83">
        <v>0</v>
      </c>
      <c r="K61" s="83">
        <v>0</v>
      </c>
      <c r="L61" s="83">
        <v>30</v>
      </c>
      <c r="M61" s="83">
        <v>0</v>
      </c>
      <c r="N61" s="85" t="s">
        <v>164</v>
      </c>
    </row>
    <row r="62" spans="1:14" s="1" customFormat="1" ht="12.75">
      <c r="A62" s="3">
        <v>10</v>
      </c>
      <c r="B62" s="3" t="s">
        <v>52</v>
      </c>
      <c r="C62" s="2"/>
      <c r="D62" s="4">
        <v>3</v>
      </c>
      <c r="E62" s="2"/>
      <c r="F62" s="2">
        <v>1</v>
      </c>
      <c r="G62" s="2">
        <v>9</v>
      </c>
      <c r="H62" s="2">
        <v>9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3"/>
    </row>
    <row r="63" spans="1:14" s="1" customFormat="1" ht="12.75">
      <c r="A63" s="3">
        <v>11</v>
      </c>
      <c r="B63" s="3" t="s">
        <v>55</v>
      </c>
      <c r="C63" s="2"/>
      <c r="D63" s="2">
        <v>4</v>
      </c>
      <c r="E63" s="2"/>
      <c r="F63" s="2">
        <v>1</v>
      </c>
      <c r="G63" s="2">
        <v>9</v>
      </c>
      <c r="H63" s="2">
        <v>0</v>
      </c>
      <c r="I63" s="2">
        <v>0</v>
      </c>
      <c r="J63" s="2">
        <v>0</v>
      </c>
      <c r="K63" s="2">
        <v>9</v>
      </c>
      <c r="L63" s="2">
        <v>0</v>
      </c>
      <c r="M63" s="2">
        <v>0</v>
      </c>
      <c r="N63" s="9"/>
    </row>
    <row r="64" spans="1:14" s="1" customFormat="1" ht="12.75">
      <c r="A64" s="3">
        <v>12</v>
      </c>
      <c r="B64" s="3" t="s">
        <v>58</v>
      </c>
      <c r="C64" s="2">
        <v>4</v>
      </c>
      <c r="D64" s="2" t="s">
        <v>165</v>
      </c>
      <c r="E64" s="2"/>
      <c r="F64" s="2">
        <v>2</v>
      </c>
      <c r="G64" s="2">
        <v>17</v>
      </c>
      <c r="H64" s="2">
        <v>0</v>
      </c>
      <c r="I64" s="2">
        <v>0</v>
      </c>
      <c r="J64" s="2">
        <v>0</v>
      </c>
      <c r="K64" s="2">
        <v>17</v>
      </c>
      <c r="L64" s="2">
        <v>0</v>
      </c>
      <c r="M64" s="2">
        <v>0</v>
      </c>
      <c r="N64" s="3"/>
    </row>
    <row r="65" spans="1:14" s="1" customFormat="1" ht="12.75">
      <c r="A65" s="3">
        <v>13</v>
      </c>
      <c r="B65" s="3" t="s">
        <v>76</v>
      </c>
      <c r="C65" s="4">
        <v>4</v>
      </c>
      <c r="D65" s="4">
        <v>4</v>
      </c>
      <c r="E65" s="4"/>
      <c r="F65" s="2">
        <v>2</v>
      </c>
      <c r="G65" s="4">
        <v>18</v>
      </c>
      <c r="H65" s="2">
        <v>0</v>
      </c>
      <c r="I65" s="2">
        <v>0</v>
      </c>
      <c r="J65" s="2">
        <v>0</v>
      </c>
      <c r="K65" s="2">
        <v>9</v>
      </c>
      <c r="L65" s="2">
        <v>9</v>
      </c>
      <c r="M65" s="2">
        <v>0</v>
      </c>
      <c r="N65" s="3"/>
    </row>
    <row r="66" spans="1:14" s="1" customFormat="1" ht="12.75">
      <c r="A66" s="3">
        <v>14</v>
      </c>
      <c r="B66" s="3" t="s">
        <v>56</v>
      </c>
      <c r="C66" s="2"/>
      <c r="D66" s="2">
        <v>4</v>
      </c>
      <c r="E66" s="2"/>
      <c r="F66" s="2">
        <v>2</v>
      </c>
      <c r="G66" s="2">
        <v>15</v>
      </c>
      <c r="H66" s="5">
        <v>0</v>
      </c>
      <c r="I66" s="5">
        <v>0</v>
      </c>
      <c r="J66" s="5">
        <v>0</v>
      </c>
      <c r="K66" s="5">
        <v>8</v>
      </c>
      <c r="L66" s="5">
        <v>7</v>
      </c>
      <c r="M66" s="5">
        <v>0</v>
      </c>
      <c r="N66" s="3"/>
    </row>
    <row r="67" spans="1:14" s="30" customFormat="1" ht="12.75">
      <c r="A67" s="28">
        <v>15</v>
      </c>
      <c r="B67" s="3" t="s">
        <v>83</v>
      </c>
      <c r="C67" s="18"/>
      <c r="D67" s="18">
        <v>3</v>
      </c>
      <c r="E67" s="18"/>
      <c r="F67" s="18">
        <v>2</v>
      </c>
      <c r="G67" s="18">
        <v>18</v>
      </c>
      <c r="H67" s="29">
        <v>9</v>
      </c>
      <c r="I67" s="29">
        <v>9</v>
      </c>
      <c r="J67" s="29">
        <v>0</v>
      </c>
      <c r="K67" s="29">
        <v>0</v>
      </c>
      <c r="L67" s="29">
        <v>0</v>
      </c>
      <c r="M67" s="29">
        <v>0</v>
      </c>
      <c r="N67" s="28"/>
    </row>
    <row r="68" spans="1:14" s="1" customFormat="1" ht="12.75">
      <c r="A68" s="3"/>
      <c r="B68" s="3"/>
      <c r="C68" s="2"/>
      <c r="D68" s="2"/>
      <c r="E68" s="2"/>
      <c r="F68" s="2"/>
      <c r="G68" s="2"/>
      <c r="H68" s="5"/>
      <c r="I68" s="5"/>
      <c r="J68" s="5"/>
      <c r="K68" s="5"/>
      <c r="L68" s="5"/>
      <c r="M68" s="5"/>
      <c r="N68" s="3"/>
    </row>
    <row r="69" spans="1:14" s="1" customFormat="1" ht="12.75">
      <c r="A69" s="3"/>
      <c r="B69" s="44" t="s">
        <v>84</v>
      </c>
      <c r="C69" s="2"/>
      <c r="D69" s="2"/>
      <c r="E69" s="2"/>
      <c r="F69" s="2"/>
      <c r="G69" s="2"/>
      <c r="H69" s="5"/>
      <c r="I69" s="5"/>
      <c r="J69" s="5"/>
      <c r="K69" s="5"/>
      <c r="L69" s="5"/>
      <c r="M69" s="5"/>
      <c r="N69" s="3"/>
    </row>
    <row r="70" spans="1:14" s="1" customFormat="1" ht="12.75">
      <c r="A70" s="3">
        <v>16</v>
      </c>
      <c r="B70" s="3" t="s">
        <v>106</v>
      </c>
      <c r="C70" s="2">
        <v>3</v>
      </c>
      <c r="D70" s="2">
        <v>3</v>
      </c>
      <c r="E70" s="2"/>
      <c r="F70" s="2">
        <v>3</v>
      </c>
      <c r="G70" s="2">
        <v>27</v>
      </c>
      <c r="H70" s="5">
        <v>18</v>
      </c>
      <c r="I70" s="5">
        <v>9</v>
      </c>
      <c r="J70" s="5">
        <v>0</v>
      </c>
      <c r="K70" s="5">
        <v>0</v>
      </c>
      <c r="L70" s="5">
        <v>0</v>
      </c>
      <c r="M70" s="5">
        <v>0</v>
      </c>
      <c r="N70" s="3"/>
    </row>
    <row r="71" spans="1:14" s="1" customFormat="1" ht="12.75">
      <c r="A71" s="3">
        <v>17</v>
      </c>
      <c r="B71" s="3" t="s">
        <v>107</v>
      </c>
      <c r="C71" s="2"/>
      <c r="D71" s="2">
        <v>3</v>
      </c>
      <c r="E71" s="2"/>
      <c r="F71" s="2">
        <v>1</v>
      </c>
      <c r="G71" s="2">
        <v>9</v>
      </c>
      <c r="H71" s="5">
        <v>9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3"/>
    </row>
    <row r="72" spans="1:14" s="1" customFormat="1" ht="12.75">
      <c r="A72" s="28">
        <v>18</v>
      </c>
      <c r="B72" s="47" t="s">
        <v>108</v>
      </c>
      <c r="C72" s="18"/>
      <c r="D72" s="18">
        <v>3</v>
      </c>
      <c r="E72" s="18"/>
      <c r="F72" s="76">
        <v>3</v>
      </c>
      <c r="G72" s="18">
        <v>21</v>
      </c>
      <c r="H72" s="29">
        <v>12</v>
      </c>
      <c r="I72" s="29">
        <v>9</v>
      </c>
      <c r="J72" s="29">
        <v>0</v>
      </c>
      <c r="K72" s="29">
        <v>0</v>
      </c>
      <c r="L72" s="29">
        <v>0</v>
      </c>
      <c r="M72" s="29">
        <v>0</v>
      </c>
      <c r="N72" s="3"/>
    </row>
    <row r="73" spans="1:14" s="1" customFormat="1" ht="12.75">
      <c r="A73" s="28">
        <v>19</v>
      </c>
      <c r="B73" s="3" t="s">
        <v>151</v>
      </c>
      <c r="C73" s="18"/>
      <c r="D73" s="18">
        <v>3</v>
      </c>
      <c r="E73" s="18"/>
      <c r="F73" s="18">
        <v>1</v>
      </c>
      <c r="G73" s="18">
        <v>9</v>
      </c>
      <c r="H73" s="29">
        <v>9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"/>
    </row>
    <row r="74" spans="1:14" s="1" customFormat="1" ht="12.75">
      <c r="A74" s="28">
        <v>20</v>
      </c>
      <c r="B74" s="3" t="s">
        <v>109</v>
      </c>
      <c r="C74" s="2"/>
      <c r="D74" s="2">
        <v>4</v>
      </c>
      <c r="E74" s="2"/>
      <c r="F74" s="2">
        <v>3</v>
      </c>
      <c r="G74" s="18">
        <v>15</v>
      </c>
      <c r="H74" s="29">
        <v>0</v>
      </c>
      <c r="I74" s="29">
        <v>0</v>
      </c>
      <c r="J74" s="29">
        <v>0</v>
      </c>
      <c r="K74" s="29">
        <v>6</v>
      </c>
      <c r="L74" s="29">
        <v>9</v>
      </c>
      <c r="M74" s="29">
        <v>0</v>
      </c>
      <c r="N74" s="3"/>
    </row>
    <row r="75" spans="1:14" s="1" customFormat="1" ht="12.75">
      <c r="A75" s="28">
        <v>21</v>
      </c>
      <c r="B75" s="3" t="s">
        <v>110</v>
      </c>
      <c r="C75" s="2"/>
      <c r="D75" s="2">
        <v>4</v>
      </c>
      <c r="E75" s="2"/>
      <c r="F75" s="2">
        <v>3</v>
      </c>
      <c r="G75" s="18">
        <v>24</v>
      </c>
      <c r="H75" s="29">
        <v>0</v>
      </c>
      <c r="I75" s="29">
        <v>0</v>
      </c>
      <c r="J75" s="29">
        <v>0</v>
      </c>
      <c r="K75" s="29">
        <v>14</v>
      </c>
      <c r="L75" s="29">
        <v>10</v>
      </c>
      <c r="M75" s="29">
        <v>0</v>
      </c>
      <c r="N75" s="3"/>
    </row>
    <row r="76" spans="1:14" s="25" customFormat="1" ht="12.75">
      <c r="A76" s="28">
        <v>22</v>
      </c>
      <c r="B76" s="47" t="s">
        <v>111</v>
      </c>
      <c r="C76" s="2"/>
      <c r="D76" s="2">
        <v>4</v>
      </c>
      <c r="E76" s="2"/>
      <c r="F76" s="77">
        <v>2</v>
      </c>
      <c r="G76" s="18">
        <v>15</v>
      </c>
      <c r="H76" s="29">
        <v>0</v>
      </c>
      <c r="I76" s="29">
        <v>0</v>
      </c>
      <c r="J76" s="29">
        <v>0</v>
      </c>
      <c r="K76" s="29">
        <v>6</v>
      </c>
      <c r="L76" s="29">
        <v>9</v>
      </c>
      <c r="M76" s="29">
        <v>0</v>
      </c>
      <c r="N76" s="22"/>
    </row>
    <row r="77" spans="1:14" s="25" customFormat="1" ht="12.75">
      <c r="A77" s="28">
        <v>23</v>
      </c>
      <c r="B77" s="47" t="s">
        <v>112</v>
      </c>
      <c r="C77" s="2"/>
      <c r="D77" s="2">
        <v>4</v>
      </c>
      <c r="E77" s="2"/>
      <c r="F77" s="77">
        <v>2</v>
      </c>
      <c r="G77" s="18">
        <v>12</v>
      </c>
      <c r="H77" s="29">
        <v>0</v>
      </c>
      <c r="I77" s="29">
        <v>0</v>
      </c>
      <c r="J77" s="29">
        <v>0</v>
      </c>
      <c r="K77" s="29">
        <v>6</v>
      </c>
      <c r="L77" s="29">
        <v>6</v>
      </c>
      <c r="M77" s="29">
        <v>0</v>
      </c>
      <c r="N77" s="22"/>
    </row>
    <row r="78" spans="1:14" s="14" customFormat="1" ht="12.75">
      <c r="A78" s="12"/>
      <c r="B78" s="12" t="s">
        <v>27</v>
      </c>
      <c r="C78" s="13">
        <f>COUNT(C53:C77)</f>
        <v>8</v>
      </c>
      <c r="D78" s="13"/>
      <c r="E78" s="12"/>
      <c r="F78" s="13">
        <f aca="true" t="shared" si="7" ref="F78:M78">SUM(F53:F77)</f>
        <v>60</v>
      </c>
      <c r="G78" s="13">
        <f t="shared" si="7"/>
        <v>493</v>
      </c>
      <c r="H78" s="13">
        <f t="shared" si="7"/>
        <v>126</v>
      </c>
      <c r="I78" s="13">
        <f t="shared" si="7"/>
        <v>102</v>
      </c>
      <c r="J78" s="13">
        <f t="shared" si="7"/>
        <v>15</v>
      </c>
      <c r="K78" s="13">
        <f t="shared" si="7"/>
        <v>115</v>
      </c>
      <c r="L78" s="13">
        <f t="shared" si="7"/>
        <v>115</v>
      </c>
      <c r="M78" s="13">
        <f t="shared" si="7"/>
        <v>20</v>
      </c>
      <c r="N78" s="12"/>
    </row>
    <row r="79" spans="2:14" s="1" customFormat="1" ht="12.75">
      <c r="B79" s="19" t="s">
        <v>75</v>
      </c>
      <c r="C79" s="20"/>
      <c r="D79" s="20"/>
      <c r="E79" s="20"/>
      <c r="F79" s="14"/>
      <c r="G79" s="98">
        <f>SUM(H78:J78)</f>
        <v>243</v>
      </c>
      <c r="H79" s="98"/>
      <c r="I79" s="98"/>
      <c r="J79" s="98">
        <f>SUM(K78:M78)</f>
        <v>250</v>
      </c>
      <c r="K79" s="98"/>
      <c r="L79" s="98"/>
      <c r="M79" s="11"/>
      <c r="N79" s="10"/>
    </row>
    <row r="80" spans="2:14" s="1" customFormat="1" ht="12.75">
      <c r="B80" s="65" t="s">
        <v>69</v>
      </c>
      <c r="C80" s="20"/>
      <c r="D80" s="20"/>
      <c r="E80" s="20"/>
      <c r="F80" s="65">
        <f>SUM(F53:F77)</f>
        <v>60</v>
      </c>
      <c r="G80" s="66" t="s">
        <v>153</v>
      </c>
      <c r="H80" s="66" t="s">
        <v>154</v>
      </c>
      <c r="I80" s="64"/>
      <c r="J80" s="64"/>
      <c r="K80" s="64"/>
      <c r="L80" s="64"/>
      <c r="M80" s="11"/>
      <c r="N80" s="10"/>
    </row>
    <row r="81" spans="2:14" s="1" customFormat="1" ht="12.75">
      <c r="B81" s="67" t="s">
        <v>168</v>
      </c>
      <c r="C81" s="20"/>
      <c r="D81" s="20"/>
      <c r="E81" s="20"/>
      <c r="F81" s="68">
        <f>SUM(F53:F67)</f>
        <v>42</v>
      </c>
      <c r="G81" s="66">
        <f>+F53+F54+F56+F62+F67</f>
        <v>20</v>
      </c>
      <c r="H81" s="66">
        <f>F81-G81</f>
        <v>22</v>
      </c>
      <c r="I81" s="64"/>
      <c r="J81" s="64"/>
      <c r="K81" s="64"/>
      <c r="L81" s="64"/>
      <c r="M81" s="11"/>
      <c r="N81" s="10"/>
    </row>
    <row r="82" spans="2:14" s="1" customFormat="1" ht="12.75">
      <c r="B82" s="67" t="s">
        <v>169</v>
      </c>
      <c r="C82" s="20"/>
      <c r="D82" s="20"/>
      <c r="E82" s="20"/>
      <c r="F82" s="68">
        <f>SUM(F69:F77)</f>
        <v>18</v>
      </c>
      <c r="G82" s="66">
        <f>+SUM(F70:F73)</f>
        <v>8</v>
      </c>
      <c r="H82" s="66">
        <f>F82-G82</f>
        <v>10</v>
      </c>
      <c r="I82" s="64"/>
      <c r="J82" s="64"/>
      <c r="K82" s="64"/>
      <c r="L82" s="64"/>
      <c r="M82" s="11"/>
      <c r="N82" s="10"/>
    </row>
    <row r="83" spans="2:14" s="1" customFormat="1" ht="12.75">
      <c r="B83" s="67"/>
      <c r="C83" s="20"/>
      <c r="D83" s="20"/>
      <c r="E83" s="20"/>
      <c r="F83" s="68"/>
      <c r="G83" s="65">
        <f>SUM(G81:G82)</f>
        <v>28</v>
      </c>
      <c r="H83" s="65">
        <f>SUM(H81:H82)</f>
        <v>32</v>
      </c>
      <c r="I83" s="64"/>
      <c r="J83" s="64"/>
      <c r="K83" s="64"/>
      <c r="L83" s="64"/>
      <c r="M83" s="11"/>
      <c r="N83" s="10"/>
    </row>
    <row r="84" spans="2:5" ht="12.75">
      <c r="B84" s="99" t="s">
        <v>78</v>
      </c>
      <c r="C84" s="100"/>
      <c r="D84" s="100"/>
      <c r="E84" s="100"/>
    </row>
    <row r="85" spans="2:13" s="40" customFormat="1" ht="12.75">
      <c r="B85" s="40" t="s">
        <v>79</v>
      </c>
      <c r="F85" s="40">
        <f>SUM(F53:F55)</f>
        <v>17</v>
      </c>
      <c r="G85" s="40">
        <f>SUM(G53:G55)</f>
        <v>120</v>
      </c>
      <c r="H85" s="40">
        <f aca="true" t="shared" si="8" ref="H85:M85">SUM(H53:H55)</f>
        <v>45</v>
      </c>
      <c r="I85" s="40">
        <f t="shared" si="8"/>
        <v>30</v>
      </c>
      <c r="J85" s="40">
        <f t="shared" si="8"/>
        <v>15</v>
      </c>
      <c r="K85" s="40">
        <f t="shared" si="8"/>
        <v>15</v>
      </c>
      <c r="L85" s="40">
        <f t="shared" si="8"/>
        <v>15</v>
      </c>
      <c r="M85" s="40">
        <f t="shared" si="8"/>
        <v>0</v>
      </c>
    </row>
    <row r="86" spans="2:13" s="26" customFormat="1" ht="12.75">
      <c r="B86" s="26" t="s">
        <v>80</v>
      </c>
      <c r="F86" s="53">
        <f>SUM(F56:F58)</f>
        <v>11</v>
      </c>
      <c r="G86" s="53">
        <f aca="true" t="shared" si="9" ref="G86:M86">SUM(G56:G58)</f>
        <v>80</v>
      </c>
      <c r="H86" s="53">
        <f t="shared" si="9"/>
        <v>15</v>
      </c>
      <c r="I86" s="53">
        <f t="shared" si="9"/>
        <v>15</v>
      </c>
      <c r="J86" s="53">
        <f t="shared" si="9"/>
        <v>0</v>
      </c>
      <c r="K86" s="53">
        <f t="shared" si="9"/>
        <v>25</v>
      </c>
      <c r="L86" s="53">
        <f t="shared" si="9"/>
        <v>5</v>
      </c>
      <c r="M86" s="53">
        <f t="shared" si="9"/>
        <v>20</v>
      </c>
    </row>
    <row r="87" spans="2:14" s="41" customFormat="1" ht="12.75">
      <c r="B87" s="41" t="s">
        <v>32</v>
      </c>
      <c r="F87" s="52">
        <f>SUM(F59:F59)</f>
        <v>1</v>
      </c>
      <c r="G87" s="52">
        <f>SUM(G59:G59)</f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/>
    </row>
    <row r="88" spans="2:14" s="41" customFormat="1" ht="12.75">
      <c r="B88" s="41" t="s">
        <v>138</v>
      </c>
      <c r="F88" s="52">
        <f>SUM(F61:F61)</f>
        <v>3</v>
      </c>
      <c r="G88" s="52">
        <f>SUM(G61:G61)</f>
        <v>60</v>
      </c>
      <c r="H88" s="52">
        <f aca="true" t="shared" si="10" ref="H88:M88">SUM(H61:H61)</f>
        <v>0</v>
      </c>
      <c r="I88" s="52">
        <f t="shared" si="10"/>
        <v>30</v>
      </c>
      <c r="J88" s="52">
        <f t="shared" si="10"/>
        <v>0</v>
      </c>
      <c r="K88" s="52">
        <f t="shared" si="10"/>
        <v>0</v>
      </c>
      <c r="L88" s="52">
        <f t="shared" si="10"/>
        <v>30</v>
      </c>
      <c r="M88" s="52">
        <f t="shared" si="10"/>
        <v>0</v>
      </c>
      <c r="N88" s="52"/>
    </row>
    <row r="89" spans="2:13" ht="12.75">
      <c r="B89" s="46" t="s">
        <v>82</v>
      </c>
      <c r="F89">
        <f aca="true" t="shared" si="11" ref="F89:M89">+SUM(F85:F88)</f>
        <v>32</v>
      </c>
      <c r="G89">
        <f t="shared" si="11"/>
        <v>260</v>
      </c>
      <c r="H89">
        <f t="shared" si="11"/>
        <v>60</v>
      </c>
      <c r="I89">
        <f t="shared" si="11"/>
        <v>75</v>
      </c>
      <c r="J89">
        <f t="shared" si="11"/>
        <v>15</v>
      </c>
      <c r="K89">
        <f t="shared" si="11"/>
        <v>40</v>
      </c>
      <c r="L89">
        <f t="shared" si="11"/>
        <v>50</v>
      </c>
      <c r="M89">
        <f t="shared" si="11"/>
        <v>20</v>
      </c>
    </row>
    <row r="90" ht="12.75">
      <c r="B90" s="46"/>
    </row>
    <row r="91" ht="12.75">
      <c r="B91" s="46"/>
    </row>
    <row r="92" ht="12.75">
      <c r="B92" s="46"/>
    </row>
    <row r="93" spans="2:13" ht="12.75">
      <c r="B93" s="16" t="s">
        <v>166</v>
      </c>
      <c r="D93" s="16"/>
      <c r="E93" s="21" t="s">
        <v>41</v>
      </c>
      <c r="F93" s="21" t="s">
        <v>0</v>
      </c>
      <c r="G93" s="21"/>
      <c r="H93" s="16"/>
      <c r="I93" s="16"/>
      <c r="J93" s="16"/>
      <c r="K93" s="16"/>
      <c r="L93" s="16"/>
      <c r="M93" s="16"/>
    </row>
    <row r="94" spans="2:13" ht="12.75">
      <c r="B94" t="s">
        <v>1</v>
      </c>
      <c r="D94" s="17"/>
      <c r="E94" s="60">
        <f>G94/G97</f>
        <v>0.4566929133858268</v>
      </c>
      <c r="F94" s="21" t="s">
        <v>42</v>
      </c>
      <c r="G94" s="21">
        <f>H131+K131</f>
        <v>232</v>
      </c>
      <c r="H94" s="16"/>
      <c r="I94" s="16"/>
      <c r="J94" s="16"/>
      <c r="K94" s="16"/>
      <c r="L94" s="16"/>
      <c r="M94" s="16"/>
    </row>
    <row r="95" spans="2:13" ht="12.75">
      <c r="B95" t="s">
        <v>70</v>
      </c>
      <c r="D95" s="17"/>
      <c r="E95" s="60">
        <f>G95/G97</f>
        <v>0.4468503937007874</v>
      </c>
      <c r="F95" s="21" t="s">
        <v>43</v>
      </c>
      <c r="G95" s="21">
        <f>I131+L131</f>
        <v>227</v>
      </c>
      <c r="H95" s="16"/>
      <c r="I95" s="16"/>
      <c r="J95" s="16"/>
      <c r="K95" s="16"/>
      <c r="L95" s="16"/>
      <c r="M95" s="16"/>
    </row>
    <row r="96" spans="2:13" ht="12.75">
      <c r="B96" t="s">
        <v>34</v>
      </c>
      <c r="D96" s="17"/>
      <c r="E96" s="60">
        <f>G96/G97</f>
        <v>0.09645669291338582</v>
      </c>
      <c r="F96" s="21" t="s">
        <v>44</v>
      </c>
      <c r="G96" s="21">
        <f>J131+M131</f>
        <v>49</v>
      </c>
      <c r="H96" s="16"/>
      <c r="I96" s="16"/>
      <c r="J96" s="16"/>
      <c r="K96" s="16"/>
      <c r="L96" s="16"/>
      <c r="M96" s="16"/>
    </row>
    <row r="97" spans="2:13" ht="12.75">
      <c r="B97" t="s">
        <v>46</v>
      </c>
      <c r="D97" s="16"/>
      <c r="E97" s="60">
        <f>SUM(E94:E96)</f>
        <v>1</v>
      </c>
      <c r="F97" s="21" t="s">
        <v>3</v>
      </c>
      <c r="G97" s="21">
        <f>SUM(G94:G96)</f>
        <v>508</v>
      </c>
      <c r="H97" s="16"/>
      <c r="I97" s="16"/>
      <c r="J97" s="16"/>
      <c r="K97" s="16"/>
      <c r="L97" s="16"/>
      <c r="M97" s="16"/>
    </row>
    <row r="98" ht="12.75">
      <c r="B98" t="s">
        <v>89</v>
      </c>
    </row>
    <row r="99" spans="1:14" ht="12.75" customHeight="1">
      <c r="A99" s="89" t="s">
        <v>35</v>
      </c>
      <c r="B99" s="91" t="s">
        <v>4</v>
      </c>
      <c r="C99" s="90" t="s">
        <v>5</v>
      </c>
      <c r="D99" s="106"/>
      <c r="E99" s="107"/>
      <c r="F99" s="69" t="s">
        <v>6</v>
      </c>
      <c r="G99" s="90" t="s">
        <v>7</v>
      </c>
      <c r="H99" s="106"/>
      <c r="I99" s="106"/>
      <c r="J99" s="106"/>
      <c r="K99" s="106"/>
      <c r="L99" s="106"/>
      <c r="M99" s="107"/>
      <c r="N99" s="92" t="s">
        <v>8</v>
      </c>
    </row>
    <row r="100" spans="1:14" s="1" customFormat="1" ht="12.75">
      <c r="A100" s="89"/>
      <c r="B100" s="104"/>
      <c r="C100" s="70" t="s">
        <v>9</v>
      </c>
      <c r="D100" s="70" t="s">
        <v>10</v>
      </c>
      <c r="E100" s="71" t="s">
        <v>11</v>
      </c>
      <c r="F100" s="101" t="s">
        <v>69</v>
      </c>
      <c r="G100" s="71" t="s">
        <v>3</v>
      </c>
      <c r="H100" s="96" t="s">
        <v>149</v>
      </c>
      <c r="I100" s="97"/>
      <c r="J100" s="95"/>
      <c r="K100" s="96" t="s">
        <v>150</v>
      </c>
      <c r="L100" s="97"/>
      <c r="M100" s="95"/>
      <c r="N100" s="93"/>
    </row>
    <row r="101" spans="1:14" s="1" customFormat="1" ht="12.75">
      <c r="A101" s="89"/>
      <c r="B101" s="105"/>
      <c r="C101" s="73"/>
      <c r="D101" s="73" t="s">
        <v>14</v>
      </c>
      <c r="E101" s="74" t="s">
        <v>15</v>
      </c>
      <c r="F101" s="102"/>
      <c r="G101" s="74" t="s">
        <v>16</v>
      </c>
      <c r="H101" s="72" t="s">
        <v>17</v>
      </c>
      <c r="I101" s="75" t="s">
        <v>18</v>
      </c>
      <c r="J101" s="75" t="s">
        <v>19</v>
      </c>
      <c r="K101" s="75" t="s">
        <v>17</v>
      </c>
      <c r="L101" s="75" t="s">
        <v>18</v>
      </c>
      <c r="M101" s="75" t="s">
        <v>19</v>
      </c>
      <c r="N101" s="94"/>
    </row>
    <row r="102" spans="1:14" s="25" customFormat="1" ht="12.75">
      <c r="A102" s="22">
        <f>A101+1</f>
        <v>1</v>
      </c>
      <c r="B102" s="45" t="s">
        <v>59</v>
      </c>
      <c r="C102" s="43">
        <v>5</v>
      </c>
      <c r="D102" s="43">
        <v>5</v>
      </c>
      <c r="E102" s="43"/>
      <c r="F102" s="23">
        <v>6</v>
      </c>
      <c r="G102" s="43">
        <v>30</v>
      </c>
      <c r="H102" s="23">
        <v>15</v>
      </c>
      <c r="I102" s="23">
        <v>15</v>
      </c>
      <c r="J102" s="23">
        <v>0</v>
      </c>
      <c r="K102" s="23">
        <v>0</v>
      </c>
      <c r="L102" s="23">
        <v>0</v>
      </c>
      <c r="M102" s="23">
        <v>0</v>
      </c>
      <c r="N102" s="22"/>
    </row>
    <row r="103" spans="1:14" s="25" customFormat="1" ht="12.75">
      <c r="A103" s="22">
        <v>2</v>
      </c>
      <c r="B103" s="22" t="s">
        <v>63</v>
      </c>
      <c r="C103" s="43">
        <v>5</v>
      </c>
      <c r="D103" s="43">
        <v>5</v>
      </c>
      <c r="E103" s="43"/>
      <c r="F103" s="23">
        <v>6</v>
      </c>
      <c r="G103" s="4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3</v>
      </c>
      <c r="B104" s="22" t="s">
        <v>64</v>
      </c>
      <c r="C104" s="23"/>
      <c r="D104" s="43">
        <v>5</v>
      </c>
      <c r="E104" s="23"/>
      <c r="F104" s="23">
        <v>6</v>
      </c>
      <c r="G104" s="2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4</v>
      </c>
      <c r="B105" s="22" t="s">
        <v>65</v>
      </c>
      <c r="C105" s="23"/>
      <c r="D105" s="23">
        <v>6</v>
      </c>
      <c r="E105" s="23"/>
      <c r="F105" s="23">
        <v>6</v>
      </c>
      <c r="G105" s="23">
        <v>30</v>
      </c>
      <c r="H105" s="23">
        <v>0</v>
      </c>
      <c r="I105" s="23">
        <v>0</v>
      </c>
      <c r="J105" s="23">
        <v>0</v>
      </c>
      <c r="K105" s="23">
        <v>15</v>
      </c>
      <c r="L105" s="23">
        <v>15</v>
      </c>
      <c r="M105" s="23">
        <v>0</v>
      </c>
      <c r="N105" s="22"/>
    </row>
    <row r="106" spans="1:14" s="25" customFormat="1" ht="12.75">
      <c r="A106" s="22">
        <v>5</v>
      </c>
      <c r="B106" s="22" t="s">
        <v>39</v>
      </c>
      <c r="C106" s="23"/>
      <c r="D106" s="23">
        <v>6</v>
      </c>
      <c r="E106" s="23"/>
      <c r="F106" s="23">
        <v>6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7</v>
      </c>
      <c r="M106" s="23">
        <v>8</v>
      </c>
      <c r="N106" s="22"/>
    </row>
    <row r="107" spans="1:14" s="25" customFormat="1" ht="12.75">
      <c r="A107" s="22">
        <v>6</v>
      </c>
      <c r="B107" s="22" t="s">
        <v>162</v>
      </c>
      <c r="C107" s="23"/>
      <c r="D107" s="23">
        <v>6</v>
      </c>
      <c r="E107" s="23"/>
      <c r="F107" s="23">
        <v>7</v>
      </c>
      <c r="G107" s="23">
        <v>40</v>
      </c>
      <c r="H107" s="24">
        <v>0</v>
      </c>
      <c r="I107" s="24">
        <v>0</v>
      </c>
      <c r="J107" s="24">
        <v>0</v>
      </c>
      <c r="K107" s="24">
        <v>10</v>
      </c>
      <c r="L107" s="24">
        <v>5</v>
      </c>
      <c r="M107" s="24">
        <v>25</v>
      </c>
      <c r="N107" s="22"/>
    </row>
    <row r="108" spans="1:14" s="1" customFormat="1" ht="12.75">
      <c r="A108" s="3">
        <v>7</v>
      </c>
      <c r="B108" s="3" t="s">
        <v>36</v>
      </c>
      <c r="C108" s="4"/>
      <c r="D108" s="4">
        <v>5</v>
      </c>
      <c r="E108" s="4"/>
      <c r="F108" s="2">
        <v>3</v>
      </c>
      <c r="G108" s="4">
        <v>16</v>
      </c>
      <c r="H108" s="2">
        <v>6</v>
      </c>
      <c r="I108" s="2">
        <v>0</v>
      </c>
      <c r="J108" s="2">
        <v>10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8</v>
      </c>
      <c r="B109" s="3" t="s">
        <v>77</v>
      </c>
      <c r="C109" s="2"/>
      <c r="D109" s="4">
        <v>5</v>
      </c>
      <c r="E109" s="2"/>
      <c r="F109" s="2">
        <v>1</v>
      </c>
      <c r="G109" s="2">
        <v>8</v>
      </c>
      <c r="H109" s="2">
        <v>0</v>
      </c>
      <c r="I109" s="2">
        <v>8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9</v>
      </c>
      <c r="B110" s="3" t="s">
        <v>73</v>
      </c>
      <c r="C110" s="2"/>
      <c r="D110" s="2">
        <v>5</v>
      </c>
      <c r="E110" s="2"/>
      <c r="F110" s="2">
        <v>1</v>
      </c>
      <c r="G110" s="2">
        <v>8</v>
      </c>
      <c r="H110" s="5">
        <v>8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3"/>
    </row>
    <row r="111" spans="1:14" s="1" customFormat="1" ht="12.75">
      <c r="A111" s="3">
        <f>A110+1</f>
        <v>10</v>
      </c>
      <c r="B111" s="3" t="s">
        <v>74</v>
      </c>
      <c r="C111" s="2"/>
      <c r="D111" s="4">
        <v>5</v>
      </c>
      <c r="E111" s="2"/>
      <c r="F111" s="2">
        <v>1</v>
      </c>
      <c r="G111" s="2">
        <v>15</v>
      </c>
      <c r="H111" s="2">
        <v>8</v>
      </c>
      <c r="I111" s="2">
        <v>7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f>A111+1</f>
        <v>11</v>
      </c>
      <c r="B112" s="6" t="s">
        <v>31</v>
      </c>
      <c r="C112" s="7"/>
      <c r="D112" s="8"/>
      <c r="E112" s="7" t="s">
        <v>146</v>
      </c>
      <c r="F112" s="2">
        <v>10</v>
      </c>
      <c r="G112" s="2">
        <v>30</v>
      </c>
      <c r="H112" s="2">
        <v>0</v>
      </c>
      <c r="I112" s="2">
        <v>15</v>
      </c>
      <c r="J112" s="2">
        <v>0</v>
      </c>
      <c r="K112" s="2">
        <v>0</v>
      </c>
      <c r="L112" s="2">
        <v>15</v>
      </c>
      <c r="M112" s="2">
        <v>0</v>
      </c>
      <c r="N112" s="3" t="s">
        <v>159</v>
      </c>
    </row>
    <row r="113" spans="1:14" s="1" customFormat="1" ht="12.75">
      <c r="A113" s="3">
        <f>A112+1</f>
        <v>12</v>
      </c>
      <c r="B113" s="6" t="s">
        <v>60</v>
      </c>
      <c r="C113" s="7"/>
      <c r="D113" s="8">
        <v>5</v>
      </c>
      <c r="E113" s="7"/>
      <c r="F113" s="2">
        <v>1</v>
      </c>
      <c r="G113" s="2">
        <v>9</v>
      </c>
      <c r="H113" s="2">
        <v>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f>A113+1</f>
        <v>13</v>
      </c>
      <c r="B114" s="6" t="s">
        <v>61</v>
      </c>
      <c r="C114" s="7">
        <v>5</v>
      </c>
      <c r="D114" s="8">
        <v>5</v>
      </c>
      <c r="E114" s="7"/>
      <c r="F114" s="7">
        <v>1</v>
      </c>
      <c r="G114" s="7">
        <v>17</v>
      </c>
      <c r="H114" s="5">
        <v>11</v>
      </c>
      <c r="I114" s="5">
        <v>6</v>
      </c>
      <c r="J114" s="5">
        <v>0</v>
      </c>
      <c r="K114" s="5">
        <v>0</v>
      </c>
      <c r="L114" s="5">
        <v>0</v>
      </c>
      <c r="M114" s="5">
        <v>0</v>
      </c>
      <c r="N114" s="6"/>
    </row>
    <row r="115" spans="1:14" s="1" customFormat="1" ht="12.75">
      <c r="A115" s="3">
        <f>A114+1</f>
        <v>14</v>
      </c>
      <c r="B115" s="3" t="s">
        <v>72</v>
      </c>
      <c r="C115" s="2"/>
      <c r="D115" s="4">
        <v>5</v>
      </c>
      <c r="E115" s="2"/>
      <c r="F115" s="2">
        <v>2</v>
      </c>
      <c r="G115" s="2">
        <v>18</v>
      </c>
      <c r="H115" s="2">
        <v>6</v>
      </c>
      <c r="I115" s="2">
        <v>6</v>
      </c>
      <c r="J115" s="2">
        <v>6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15</v>
      </c>
      <c r="B116" s="3" t="s">
        <v>66</v>
      </c>
      <c r="C116" s="2">
        <v>6</v>
      </c>
      <c r="D116" s="2">
        <v>6</v>
      </c>
      <c r="E116" s="2"/>
      <c r="F116" s="2">
        <v>2</v>
      </c>
      <c r="G116" s="2">
        <v>15</v>
      </c>
      <c r="H116" s="2">
        <v>0</v>
      </c>
      <c r="I116" s="2">
        <v>0</v>
      </c>
      <c r="J116" s="2">
        <v>0</v>
      </c>
      <c r="K116" s="2">
        <v>8</v>
      </c>
      <c r="L116" s="2">
        <v>7</v>
      </c>
      <c r="M116" s="2">
        <v>0</v>
      </c>
      <c r="N116" s="3"/>
    </row>
    <row r="117" spans="1:14" s="1" customFormat="1" ht="12.75">
      <c r="A117" s="3">
        <v>16</v>
      </c>
      <c r="B117" s="3" t="s">
        <v>37</v>
      </c>
      <c r="C117" s="2">
        <v>6</v>
      </c>
      <c r="D117" s="2">
        <v>6</v>
      </c>
      <c r="E117" s="2"/>
      <c r="F117" s="2">
        <v>1</v>
      </c>
      <c r="G117" s="2">
        <v>18</v>
      </c>
      <c r="H117" s="2">
        <v>0</v>
      </c>
      <c r="I117" s="2">
        <v>0</v>
      </c>
      <c r="J117" s="2">
        <v>0</v>
      </c>
      <c r="K117" s="2">
        <v>9</v>
      </c>
      <c r="L117" s="2">
        <v>9</v>
      </c>
      <c r="M117" s="2">
        <v>0</v>
      </c>
      <c r="N117" s="9"/>
    </row>
    <row r="118" spans="1:14" s="1" customFormat="1" ht="12.75">
      <c r="A118" s="3">
        <v>17</v>
      </c>
      <c r="B118" s="3" t="s">
        <v>67</v>
      </c>
      <c r="C118" s="4"/>
      <c r="D118" s="4">
        <v>6</v>
      </c>
      <c r="E118" s="4"/>
      <c r="F118" s="2">
        <v>1</v>
      </c>
      <c r="G118" s="4">
        <v>9</v>
      </c>
      <c r="H118" s="2">
        <v>0</v>
      </c>
      <c r="I118" s="2">
        <v>0</v>
      </c>
      <c r="J118" s="2">
        <v>0</v>
      </c>
      <c r="K118" s="2">
        <v>9</v>
      </c>
      <c r="L118" s="2">
        <v>0</v>
      </c>
      <c r="M118" s="2">
        <v>0</v>
      </c>
      <c r="N118" s="3"/>
    </row>
    <row r="119" spans="1:14" s="1" customFormat="1" ht="12.75">
      <c r="A119" s="3">
        <v>18</v>
      </c>
      <c r="B119" s="3" t="s">
        <v>68</v>
      </c>
      <c r="C119" s="2">
        <v>6</v>
      </c>
      <c r="D119" s="2"/>
      <c r="E119" s="2"/>
      <c r="F119" s="2">
        <v>1</v>
      </c>
      <c r="G119" s="2">
        <v>9</v>
      </c>
      <c r="H119" s="5">
        <v>0</v>
      </c>
      <c r="I119" s="5">
        <v>0</v>
      </c>
      <c r="J119" s="5">
        <v>0</v>
      </c>
      <c r="K119" s="5">
        <v>9</v>
      </c>
      <c r="L119" s="5">
        <v>0</v>
      </c>
      <c r="M119" s="5">
        <v>0</v>
      </c>
      <c r="N119" s="3"/>
    </row>
    <row r="120" spans="1:14" s="1" customFormat="1" ht="12.75">
      <c r="A120" s="3">
        <v>19</v>
      </c>
      <c r="B120" s="3" t="s">
        <v>62</v>
      </c>
      <c r="C120" s="2"/>
      <c r="D120" s="2">
        <v>6</v>
      </c>
      <c r="E120" s="2"/>
      <c r="F120" s="2">
        <v>1</v>
      </c>
      <c r="G120" s="2">
        <v>8</v>
      </c>
      <c r="H120" s="2">
        <v>0</v>
      </c>
      <c r="I120" s="2">
        <v>0</v>
      </c>
      <c r="J120" s="2">
        <v>0</v>
      </c>
      <c r="K120" s="2">
        <v>8</v>
      </c>
      <c r="L120" s="2">
        <v>0</v>
      </c>
      <c r="M120" s="2">
        <v>0</v>
      </c>
      <c r="N120" s="3"/>
    </row>
    <row r="121" spans="1:14" s="1" customFormat="1" ht="12.75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s="1" customFormat="1" ht="12.75">
      <c r="A122" s="3"/>
      <c r="B122" s="44" t="s">
        <v>84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s="1" customFormat="1" ht="12.75">
      <c r="A123" s="3">
        <v>20</v>
      </c>
      <c r="B123" s="3" t="s">
        <v>113</v>
      </c>
      <c r="C123" s="2">
        <v>5</v>
      </c>
      <c r="D123" s="2">
        <v>5</v>
      </c>
      <c r="E123" s="2"/>
      <c r="F123" s="2">
        <v>3</v>
      </c>
      <c r="G123" s="2">
        <v>24</v>
      </c>
      <c r="H123" s="2">
        <v>8</v>
      </c>
      <c r="I123" s="2">
        <v>16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21</v>
      </c>
      <c r="B124" s="3" t="s">
        <v>114</v>
      </c>
      <c r="C124" s="2"/>
      <c r="D124" s="2">
        <v>5</v>
      </c>
      <c r="E124" s="2"/>
      <c r="F124" s="2">
        <v>3</v>
      </c>
      <c r="G124" s="2">
        <v>18</v>
      </c>
      <c r="H124" s="2">
        <v>6</v>
      </c>
      <c r="I124" s="2">
        <v>12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22</v>
      </c>
      <c r="B125" s="3" t="s">
        <v>115</v>
      </c>
      <c r="C125" s="2">
        <v>5</v>
      </c>
      <c r="D125" s="2">
        <v>5</v>
      </c>
      <c r="E125" s="2"/>
      <c r="F125" s="2">
        <v>3</v>
      </c>
      <c r="G125" s="2">
        <v>27</v>
      </c>
      <c r="H125" s="2">
        <v>9</v>
      </c>
      <c r="I125" s="2">
        <v>18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23</v>
      </c>
      <c r="B126" s="3" t="s">
        <v>116</v>
      </c>
      <c r="C126" s="2"/>
      <c r="D126" s="2">
        <v>5</v>
      </c>
      <c r="E126" s="2"/>
      <c r="F126" s="2">
        <v>2</v>
      </c>
      <c r="G126" s="2">
        <v>18</v>
      </c>
      <c r="H126" s="2">
        <v>6</v>
      </c>
      <c r="I126" s="2">
        <v>12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24</v>
      </c>
      <c r="B127" s="3" t="s">
        <v>117</v>
      </c>
      <c r="C127" s="2"/>
      <c r="D127" s="2">
        <v>6</v>
      </c>
      <c r="E127" s="2"/>
      <c r="F127" s="2">
        <v>3</v>
      </c>
      <c r="G127" s="2">
        <v>15</v>
      </c>
      <c r="H127" s="2">
        <v>0</v>
      </c>
      <c r="I127" s="2">
        <v>0</v>
      </c>
      <c r="J127" s="2">
        <v>0</v>
      </c>
      <c r="K127" s="2">
        <v>9</v>
      </c>
      <c r="L127" s="2">
        <v>6</v>
      </c>
      <c r="M127" s="2">
        <v>0</v>
      </c>
      <c r="N127" s="3"/>
    </row>
    <row r="128" spans="1:14" s="1" customFormat="1" ht="12.75">
      <c r="A128" s="3">
        <v>25</v>
      </c>
      <c r="B128" s="3" t="s">
        <v>118</v>
      </c>
      <c r="C128" s="2"/>
      <c r="D128" s="2">
        <v>6</v>
      </c>
      <c r="E128" s="2"/>
      <c r="F128" s="2">
        <v>1</v>
      </c>
      <c r="G128" s="2">
        <v>12</v>
      </c>
      <c r="H128" s="2">
        <v>0</v>
      </c>
      <c r="I128" s="2">
        <v>0</v>
      </c>
      <c r="J128" s="2">
        <v>0</v>
      </c>
      <c r="K128" s="2">
        <v>6</v>
      </c>
      <c r="L128" s="2">
        <v>6</v>
      </c>
      <c r="M128" s="2">
        <v>0</v>
      </c>
      <c r="N128" s="3"/>
    </row>
    <row r="129" spans="1:14" s="1" customFormat="1" ht="12.75">
      <c r="A129" s="3">
        <v>26</v>
      </c>
      <c r="B129" s="3" t="s">
        <v>119</v>
      </c>
      <c r="C129" s="2"/>
      <c r="D129" s="2">
        <v>6</v>
      </c>
      <c r="E129" s="2"/>
      <c r="F129" s="2">
        <v>1</v>
      </c>
      <c r="G129" s="2">
        <v>12</v>
      </c>
      <c r="H129" s="2">
        <v>0</v>
      </c>
      <c r="I129" s="2">
        <v>0</v>
      </c>
      <c r="J129" s="2">
        <v>0</v>
      </c>
      <c r="K129" s="2">
        <v>6</v>
      </c>
      <c r="L129" s="2">
        <v>6</v>
      </c>
      <c r="M129" s="2">
        <v>0</v>
      </c>
      <c r="N129" s="3"/>
    </row>
    <row r="130" spans="1:14" s="1" customFormat="1" ht="12.75">
      <c r="A130" s="3">
        <v>27</v>
      </c>
      <c r="B130" s="3" t="s">
        <v>120</v>
      </c>
      <c r="C130" s="2"/>
      <c r="D130" s="2">
        <v>6</v>
      </c>
      <c r="E130" s="2"/>
      <c r="F130" s="2">
        <v>1</v>
      </c>
      <c r="G130" s="2">
        <v>12</v>
      </c>
      <c r="H130" s="2">
        <v>0</v>
      </c>
      <c r="I130" s="2">
        <v>0</v>
      </c>
      <c r="J130" s="2">
        <v>0</v>
      </c>
      <c r="K130" s="2">
        <v>6</v>
      </c>
      <c r="L130" s="2">
        <v>6</v>
      </c>
      <c r="M130" s="2">
        <v>0</v>
      </c>
      <c r="N130" s="3"/>
    </row>
    <row r="131" spans="1:14" s="14" customFormat="1" ht="12.75">
      <c r="A131" s="12"/>
      <c r="B131" s="12" t="s">
        <v>27</v>
      </c>
      <c r="C131" s="13">
        <f>COUNT(C102:C130)</f>
        <v>8</v>
      </c>
      <c r="D131" s="12"/>
      <c r="E131" s="12"/>
      <c r="F131" s="13">
        <f aca="true" t="shared" si="12" ref="F131:M131">SUM(F102:F130)</f>
        <v>80</v>
      </c>
      <c r="G131" s="13">
        <f t="shared" si="12"/>
        <v>508</v>
      </c>
      <c r="H131" s="13">
        <f t="shared" si="12"/>
        <v>122</v>
      </c>
      <c r="I131" s="13">
        <f t="shared" si="12"/>
        <v>145</v>
      </c>
      <c r="J131" s="13">
        <f t="shared" si="12"/>
        <v>16</v>
      </c>
      <c r="K131" s="13">
        <f t="shared" si="12"/>
        <v>110</v>
      </c>
      <c r="L131" s="13">
        <f t="shared" si="12"/>
        <v>82</v>
      </c>
      <c r="M131" s="13">
        <f t="shared" si="12"/>
        <v>33</v>
      </c>
      <c r="N131" s="12"/>
    </row>
    <row r="132" spans="2:14" s="16" customFormat="1" ht="12.75">
      <c r="B132" s="16" t="s">
        <v>75</v>
      </c>
      <c r="H132" s="103">
        <f>SUM(H131:J131)</f>
        <v>283</v>
      </c>
      <c r="I132" s="103"/>
      <c r="J132" s="103"/>
      <c r="K132" s="103">
        <f>SUM(K131:M131)</f>
        <v>225</v>
      </c>
      <c r="L132" s="103"/>
      <c r="M132" s="103"/>
      <c r="N132" s="15"/>
    </row>
    <row r="133" spans="8:14" s="21" customFormat="1" ht="12.75">
      <c r="H133" s="79"/>
      <c r="I133" s="79"/>
      <c r="J133" s="79"/>
      <c r="K133" s="79"/>
      <c r="L133" s="79"/>
      <c r="M133" s="79"/>
      <c r="N133" s="80"/>
    </row>
    <row r="134" ht="12.75">
      <c r="B134" t="s">
        <v>161</v>
      </c>
    </row>
    <row r="135" spans="1:14" ht="12.75">
      <c r="A135" s="1"/>
      <c r="B135" s="65" t="s">
        <v>69</v>
      </c>
      <c r="C135" s="20"/>
      <c r="D135" s="20"/>
      <c r="E135" s="20"/>
      <c r="F135" s="65">
        <f>SUM(F102:F130)</f>
        <v>80</v>
      </c>
      <c r="G135" s="66" t="s">
        <v>155</v>
      </c>
      <c r="H135" s="66" t="s">
        <v>156</v>
      </c>
      <c r="I135" s="64"/>
      <c r="J135" s="64"/>
      <c r="K135" s="64"/>
      <c r="L135" s="64"/>
      <c r="M135" s="11"/>
      <c r="N135" s="10"/>
    </row>
    <row r="136" spans="1:14" ht="12.75">
      <c r="A136" s="1"/>
      <c r="B136" s="67" t="s">
        <v>168</v>
      </c>
      <c r="C136" s="20"/>
      <c r="D136" s="20"/>
      <c r="E136" s="20"/>
      <c r="F136" s="68">
        <f>SUM(F102:F120)</f>
        <v>63</v>
      </c>
      <c r="G136" s="66">
        <f>+SUM(F102:F104)+SUM(F108:F115)-10</f>
        <v>28</v>
      </c>
      <c r="H136" s="66">
        <f>F136-G136</f>
        <v>35</v>
      </c>
      <c r="I136" s="64"/>
      <c r="J136" s="64"/>
      <c r="K136" s="64"/>
      <c r="L136" s="64"/>
      <c r="M136" s="11"/>
      <c r="N136" s="10"/>
    </row>
    <row r="137" spans="1:14" ht="12.75">
      <c r="A137" s="1"/>
      <c r="B137" s="67" t="s">
        <v>169</v>
      </c>
      <c r="C137" s="20"/>
      <c r="D137" s="20"/>
      <c r="E137" s="20"/>
      <c r="F137" s="68">
        <f>SUM(F123:F130)</f>
        <v>17</v>
      </c>
      <c r="G137" s="66">
        <f>+SUM(F123:F126)</f>
        <v>11</v>
      </c>
      <c r="H137" s="66">
        <f>F137-G137</f>
        <v>6</v>
      </c>
      <c r="I137" s="64"/>
      <c r="J137" s="64"/>
      <c r="K137" s="64"/>
      <c r="L137" s="64"/>
      <c r="M137" s="11"/>
      <c r="N137" s="10"/>
    </row>
    <row r="138" spans="1:14" ht="12.75">
      <c r="A138" s="1"/>
      <c r="B138" s="1"/>
      <c r="C138" s="20"/>
      <c r="D138" s="20"/>
      <c r="E138" s="20"/>
      <c r="F138" s="14"/>
      <c r="G138" s="65">
        <f>SUM(G136:G137)</f>
        <v>39</v>
      </c>
      <c r="H138" s="65">
        <f>SUM(H136:H137)</f>
        <v>41</v>
      </c>
      <c r="I138" s="64"/>
      <c r="J138" s="64"/>
      <c r="K138" s="64"/>
      <c r="L138" s="64"/>
      <c r="M138" s="11"/>
      <c r="N138" s="10"/>
    </row>
    <row r="139" spans="2:5" ht="12.75">
      <c r="B139" s="99" t="s">
        <v>78</v>
      </c>
      <c r="C139" s="100"/>
      <c r="D139" s="100"/>
      <c r="E139" s="100"/>
    </row>
    <row r="140" spans="2:13" s="26" customFormat="1" ht="12.75">
      <c r="B140" s="26" t="s">
        <v>80</v>
      </c>
      <c r="F140" s="26">
        <f>SUM(F102:F107)</f>
        <v>37</v>
      </c>
      <c r="G140" s="26">
        <f>SUM(G102:G107)</f>
        <v>190</v>
      </c>
      <c r="H140" s="26">
        <f aca="true" t="shared" si="13" ref="H140:M140">SUM(H102:H107)</f>
        <v>45</v>
      </c>
      <c r="I140" s="26">
        <f t="shared" si="13"/>
        <v>45</v>
      </c>
      <c r="J140" s="26">
        <f t="shared" si="13"/>
        <v>0</v>
      </c>
      <c r="K140" s="26">
        <f t="shared" si="13"/>
        <v>40</v>
      </c>
      <c r="L140" s="26">
        <f t="shared" si="13"/>
        <v>27</v>
      </c>
      <c r="M140" s="26">
        <f t="shared" si="13"/>
        <v>33</v>
      </c>
    </row>
    <row r="141" ht="13.5" customHeight="1"/>
    <row r="145" spans="2:5" ht="12.75">
      <c r="B145" t="s">
        <v>141</v>
      </c>
      <c r="D145" t="s">
        <v>139</v>
      </c>
      <c r="E145" t="s">
        <v>140</v>
      </c>
    </row>
    <row r="146" spans="2:13" s="40" customFormat="1" ht="12.75">
      <c r="B146" s="40" t="s">
        <v>79</v>
      </c>
      <c r="D146" s="40">
        <v>300</v>
      </c>
      <c r="E146" s="40">
        <v>36</v>
      </c>
      <c r="F146" s="40">
        <f aca="true" t="shared" si="14" ref="F146:M146">+F29+F85</f>
        <v>51</v>
      </c>
      <c r="G146" s="40">
        <f t="shared" si="14"/>
        <v>304</v>
      </c>
      <c r="H146" s="40">
        <f t="shared" si="14"/>
        <v>105</v>
      </c>
      <c r="I146" s="40">
        <f t="shared" si="14"/>
        <v>120</v>
      </c>
      <c r="J146" s="40">
        <f t="shared" si="14"/>
        <v>15</v>
      </c>
      <c r="K146" s="40">
        <f t="shared" si="14"/>
        <v>49</v>
      </c>
      <c r="L146" s="40">
        <f t="shared" si="14"/>
        <v>15</v>
      </c>
      <c r="M146" s="40">
        <f t="shared" si="14"/>
        <v>0</v>
      </c>
    </row>
    <row r="147" spans="2:13" s="26" customFormat="1" ht="12.75">
      <c r="B147" s="26" t="s">
        <v>80</v>
      </c>
      <c r="D147" s="26">
        <v>300</v>
      </c>
      <c r="E147" s="26">
        <v>36</v>
      </c>
      <c r="F147" s="26">
        <f aca="true" t="shared" si="15" ref="F147:M147">+F30+F86+F140</f>
        <v>53</v>
      </c>
      <c r="G147" s="26">
        <f t="shared" si="15"/>
        <v>300</v>
      </c>
      <c r="H147" s="26">
        <f t="shared" si="15"/>
        <v>60</v>
      </c>
      <c r="I147" s="26">
        <f t="shared" si="15"/>
        <v>60</v>
      </c>
      <c r="J147" s="26">
        <f t="shared" si="15"/>
        <v>0</v>
      </c>
      <c r="K147" s="26">
        <f t="shared" si="15"/>
        <v>80</v>
      </c>
      <c r="L147" s="26">
        <f t="shared" si="15"/>
        <v>47</v>
      </c>
      <c r="M147" s="26">
        <f t="shared" si="15"/>
        <v>53</v>
      </c>
    </row>
    <row r="148" spans="2:13" s="41" customFormat="1" ht="12.75">
      <c r="B148" s="41" t="s">
        <v>81</v>
      </c>
      <c r="D148" s="41">
        <v>60</v>
      </c>
      <c r="E148" s="41">
        <v>3</v>
      </c>
      <c r="F148" s="41">
        <f>++F31</f>
        <v>6</v>
      </c>
      <c r="G148" s="41">
        <f>+SUM(G31:G31)</f>
        <v>60</v>
      </c>
      <c r="H148" s="41">
        <f aca="true" t="shared" si="16" ref="H148:M148">+SUM(H31:H31)</f>
        <v>30</v>
      </c>
      <c r="I148" s="41">
        <f t="shared" si="16"/>
        <v>0</v>
      </c>
      <c r="J148" s="41">
        <f t="shared" si="16"/>
        <v>0</v>
      </c>
      <c r="K148" s="41">
        <f t="shared" si="16"/>
        <v>30</v>
      </c>
      <c r="L148" s="41">
        <f t="shared" si="16"/>
        <v>0</v>
      </c>
      <c r="M148" s="41">
        <f t="shared" si="16"/>
        <v>0</v>
      </c>
    </row>
    <row r="149" spans="2:13" s="41" customFormat="1" ht="12.75">
      <c r="B149" s="41" t="s">
        <v>23</v>
      </c>
      <c r="D149" s="41">
        <v>30</v>
      </c>
      <c r="E149" s="41">
        <v>2</v>
      </c>
      <c r="F149" s="41">
        <f>+F32</f>
        <v>2</v>
      </c>
      <c r="G149" s="41">
        <f>SUM(G32:G32)</f>
        <v>30</v>
      </c>
      <c r="H149" s="41">
        <f aca="true" t="shared" si="17" ref="H149:M149">SUM(H32:H32)</f>
        <v>0</v>
      </c>
      <c r="I149" s="41">
        <f t="shared" si="17"/>
        <v>0</v>
      </c>
      <c r="J149" s="41">
        <f t="shared" si="17"/>
        <v>30</v>
      </c>
      <c r="K149" s="41">
        <f t="shared" si="17"/>
        <v>0</v>
      </c>
      <c r="L149" s="41">
        <f t="shared" si="17"/>
        <v>0</v>
      </c>
      <c r="M149" s="41">
        <f t="shared" si="17"/>
        <v>0</v>
      </c>
    </row>
    <row r="150" spans="2:13" s="41" customFormat="1" ht="12.75">
      <c r="B150" s="41" t="s">
        <v>32</v>
      </c>
      <c r="D150" s="41">
        <v>0</v>
      </c>
      <c r="E150" s="41">
        <v>0</v>
      </c>
      <c r="F150" s="41">
        <f>+F87</f>
        <v>1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</row>
    <row r="151" spans="1:13" ht="12.75">
      <c r="A151" s="52"/>
      <c r="B151" s="52" t="s">
        <v>138</v>
      </c>
      <c r="C151" s="52"/>
      <c r="D151" s="52">
        <v>120</v>
      </c>
      <c r="E151" s="52">
        <v>5</v>
      </c>
      <c r="F151" s="52">
        <f aca="true" t="shared" si="18" ref="F151:M151">+F33+F88</f>
        <v>5</v>
      </c>
      <c r="G151" s="52">
        <f t="shared" si="18"/>
        <v>120</v>
      </c>
      <c r="H151" s="52">
        <f t="shared" si="18"/>
        <v>0</v>
      </c>
      <c r="I151" s="52">
        <f t="shared" si="18"/>
        <v>60</v>
      </c>
      <c r="J151" s="52">
        <f t="shared" si="18"/>
        <v>0</v>
      </c>
      <c r="K151" s="52">
        <f t="shared" si="18"/>
        <v>0</v>
      </c>
      <c r="L151" s="52">
        <f t="shared" si="18"/>
        <v>60</v>
      </c>
      <c r="M151" s="52">
        <f t="shared" si="18"/>
        <v>0</v>
      </c>
    </row>
    <row r="152" spans="1:13" ht="12.75">
      <c r="A152" s="55"/>
      <c r="B152" s="56" t="s">
        <v>82</v>
      </c>
      <c r="C152" s="55"/>
      <c r="D152" s="55">
        <f>SUM(D146:D151)</f>
        <v>810</v>
      </c>
      <c r="E152" s="55">
        <f>SUM(E146:E151)</f>
        <v>82</v>
      </c>
      <c r="F152" s="55">
        <f>SUM(F146:F151)</f>
        <v>118</v>
      </c>
      <c r="G152" s="55">
        <f aca="true" t="shared" si="19" ref="G152:M152">SUM(G146:G151)</f>
        <v>814</v>
      </c>
      <c r="H152" s="55">
        <f t="shared" si="19"/>
        <v>195</v>
      </c>
      <c r="I152" s="55">
        <f t="shared" si="19"/>
        <v>240</v>
      </c>
      <c r="J152" s="55">
        <f t="shared" si="19"/>
        <v>45</v>
      </c>
      <c r="K152" s="55">
        <f t="shared" si="19"/>
        <v>159</v>
      </c>
      <c r="L152" s="55">
        <f t="shared" si="19"/>
        <v>122</v>
      </c>
      <c r="M152" s="55">
        <f t="shared" si="19"/>
        <v>53</v>
      </c>
    </row>
    <row r="153" spans="1:13" ht="12.75">
      <c r="A153" s="55"/>
      <c r="B153" s="56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</row>
    <row r="155" spans="2:8" ht="12.75">
      <c r="B155" s="59" t="s">
        <v>90</v>
      </c>
      <c r="C155" s="16"/>
      <c r="D155" s="16"/>
      <c r="E155" s="16"/>
      <c r="F155" s="16"/>
      <c r="G155" s="16"/>
      <c r="H155" s="16"/>
    </row>
    <row r="156" spans="2:8" ht="12.75">
      <c r="B156" s="16"/>
      <c r="C156" s="59" t="s">
        <v>82</v>
      </c>
      <c r="D156" s="59" t="s">
        <v>45</v>
      </c>
      <c r="E156" s="59" t="s">
        <v>168</v>
      </c>
      <c r="F156" s="59" t="s">
        <v>45</v>
      </c>
      <c r="G156" s="59" t="s">
        <v>169</v>
      </c>
      <c r="H156" s="59" t="s">
        <v>45</v>
      </c>
    </row>
    <row r="157" spans="2:8" ht="12.75">
      <c r="B157" s="59" t="s">
        <v>85</v>
      </c>
      <c r="C157" s="16">
        <f>+E157+G157</f>
        <v>678</v>
      </c>
      <c r="D157" s="61">
        <f>+C157/C$160</f>
        <v>0.47780126849894294</v>
      </c>
      <c r="E157" s="16">
        <f>SUM(H12:H22)+SUM(K12:K22)+SUM(H53:H67)+SUM(K53:K67)+SUM(H102:H120)+SUM(K102:K120)</f>
        <v>542</v>
      </c>
      <c r="F157" s="61">
        <f>+E157/E$160</f>
        <v>0.47171453437771976</v>
      </c>
      <c r="G157" s="62">
        <f>SUM(H70:H77)+SUM(K70:K77)+SUM(H123:H130)+SUM(K123:K130)</f>
        <v>136</v>
      </c>
      <c r="H157" s="61">
        <f>+G157/G$160</f>
        <v>0.5037037037037037</v>
      </c>
    </row>
    <row r="158" spans="2:8" ht="12.75">
      <c r="B158" s="59" t="s">
        <v>86</v>
      </c>
      <c r="C158" s="16">
        <f>+E158+G158</f>
        <v>627</v>
      </c>
      <c r="D158" s="61">
        <f>+C158/C$160</f>
        <v>0.4418604651162791</v>
      </c>
      <c r="E158" s="16">
        <f>SUM(I12:I22)+SUM(L12:L22)+SUM(I53:I67)+SUM(L53:L67)+SUM(I102:I120)+SUM(L102:L120)</f>
        <v>493</v>
      </c>
      <c r="F158" s="61">
        <f>+E158/E$160</f>
        <v>0.4290687554395126</v>
      </c>
      <c r="G158" s="62">
        <f>SUM(I70:I77)+SUM(L70:L77)+SUM(I123:I130)+SUM(L123:L130)</f>
        <v>134</v>
      </c>
      <c r="H158" s="61">
        <f>+G158/G$160</f>
        <v>0.4962962962962963</v>
      </c>
    </row>
    <row r="159" spans="2:8" ht="12.75">
      <c r="B159" s="59" t="s">
        <v>87</v>
      </c>
      <c r="C159" s="16">
        <f>+E159+G159</f>
        <v>114</v>
      </c>
      <c r="D159" s="61">
        <f>+C159/C$160</f>
        <v>0.080338266384778</v>
      </c>
      <c r="E159" s="16">
        <f>SUM(J12:J22)+SUM(M12:M22)+SUM(J53:J67)+SUM(M53:M67)+SUM(J102:J120)+SUM(M102:M120)</f>
        <v>114</v>
      </c>
      <c r="F159" s="61">
        <f>+E159/E$160</f>
        <v>0.09921671018276762</v>
      </c>
      <c r="G159" s="62">
        <f>SUM(J70:J77)+SUM(M70:M77)+SUM(J123:J130)+SUM(M123:M130)</f>
        <v>0</v>
      </c>
      <c r="H159" s="61">
        <f>+G159/G$160</f>
        <v>0</v>
      </c>
    </row>
    <row r="160" spans="2:8" ht="12.75">
      <c r="B160" s="59" t="s">
        <v>82</v>
      </c>
      <c r="C160" s="16">
        <f>+E160+G160</f>
        <v>1419</v>
      </c>
      <c r="D160" s="61">
        <f>+C160/C$160</f>
        <v>1</v>
      </c>
      <c r="E160" s="16">
        <f>SUM(E157:E159)</f>
        <v>1149</v>
      </c>
      <c r="F160" s="61">
        <f>+E160/E$160</f>
        <v>1</v>
      </c>
      <c r="G160" s="16">
        <v>270</v>
      </c>
      <c r="H160" s="61">
        <f>+G160/G$160</f>
        <v>1</v>
      </c>
    </row>
    <row r="162" ht="12.75">
      <c r="B162" t="s">
        <v>170</v>
      </c>
    </row>
    <row r="163" ht="12.75">
      <c r="B163" t="s">
        <v>171</v>
      </c>
    </row>
  </sheetData>
  <sheetProtection/>
  <mergeCells count="34">
    <mergeCell ref="H132:J132"/>
    <mergeCell ref="K132:M132"/>
    <mergeCell ref="B139:E139"/>
    <mergeCell ref="B84:E84"/>
    <mergeCell ref="A99:A101"/>
    <mergeCell ref="B99:B101"/>
    <mergeCell ref="C99:E99"/>
    <mergeCell ref="G99:M99"/>
    <mergeCell ref="N99:N101"/>
    <mergeCell ref="F100:F101"/>
    <mergeCell ref="H100:J100"/>
    <mergeCell ref="K100:M100"/>
    <mergeCell ref="G79:I79"/>
    <mergeCell ref="J79:L79"/>
    <mergeCell ref="N9:N11"/>
    <mergeCell ref="F10:F11"/>
    <mergeCell ref="K24:M24"/>
    <mergeCell ref="N50:N52"/>
    <mergeCell ref="F51:F52"/>
    <mergeCell ref="H51:J51"/>
    <mergeCell ref="K51:M51"/>
    <mergeCell ref="A9:A11"/>
    <mergeCell ref="B9:B11"/>
    <mergeCell ref="C9:E9"/>
    <mergeCell ref="G9:M9"/>
    <mergeCell ref="H10:J10"/>
    <mergeCell ref="K10:M10"/>
    <mergeCell ref="B27:E27"/>
    <mergeCell ref="B28:E28"/>
    <mergeCell ref="H24:J24"/>
    <mergeCell ref="A50:A52"/>
    <mergeCell ref="B50:B52"/>
    <mergeCell ref="C50:E50"/>
    <mergeCell ref="G50:M5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BreakPreview" zoomScale="60" zoomScalePageLayoutView="0" workbookViewId="0" topLeftCell="A127">
      <selection activeCell="G158" sqref="G158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8" customFormat="1" ht="15.75">
      <c r="A1" s="78" t="s">
        <v>167</v>
      </c>
    </row>
    <row r="3" spans="2:11" ht="12.75">
      <c r="B3" s="16" t="s">
        <v>166</v>
      </c>
      <c r="D3" s="16"/>
      <c r="E3" s="21" t="s">
        <v>40</v>
      </c>
      <c r="F3" s="21" t="s">
        <v>0</v>
      </c>
      <c r="G3" s="21"/>
      <c r="H3" s="16"/>
      <c r="I3" s="16"/>
      <c r="J3" s="16"/>
      <c r="K3" s="16"/>
    </row>
    <row r="4" spans="2:11" ht="12.75">
      <c r="B4" t="s">
        <v>1</v>
      </c>
      <c r="D4" s="16"/>
      <c r="E4" s="60">
        <f>G4/G7</f>
        <v>0.4904306220095694</v>
      </c>
      <c r="F4" s="21" t="s">
        <v>42</v>
      </c>
      <c r="G4" s="21">
        <f>H23+K23</f>
        <v>205</v>
      </c>
      <c r="H4" s="16"/>
      <c r="I4" s="16"/>
      <c r="J4" s="16"/>
      <c r="K4" s="16"/>
    </row>
    <row r="5" spans="2:11" ht="12.75">
      <c r="B5" t="s">
        <v>70</v>
      </c>
      <c r="D5" s="16"/>
      <c r="E5" s="60">
        <f>G5/G7</f>
        <v>0.43779904306220097</v>
      </c>
      <c r="F5" s="21" t="s">
        <v>43</v>
      </c>
      <c r="G5" s="21">
        <f>I23+L23</f>
        <v>183</v>
      </c>
      <c r="H5" s="16"/>
      <c r="I5" s="16"/>
      <c r="J5" s="16"/>
      <c r="K5" s="16"/>
    </row>
    <row r="6" spans="2:11" ht="12.75">
      <c r="B6" t="s">
        <v>2</v>
      </c>
      <c r="D6" s="16"/>
      <c r="E6" s="60">
        <f>G6/G7</f>
        <v>0.07177033492822966</v>
      </c>
      <c r="F6" s="21" t="s">
        <v>44</v>
      </c>
      <c r="G6" s="21">
        <f>J23+M23</f>
        <v>30</v>
      </c>
      <c r="H6" s="16"/>
      <c r="I6" s="16"/>
      <c r="J6" s="16"/>
      <c r="K6" s="16"/>
    </row>
    <row r="7" spans="2:11" ht="12.75">
      <c r="B7" t="s">
        <v>46</v>
      </c>
      <c r="D7" s="16"/>
      <c r="E7" s="60">
        <f>SUM(E4:E6)</f>
        <v>1</v>
      </c>
      <c r="F7" s="21" t="s">
        <v>3</v>
      </c>
      <c r="G7" s="21">
        <f>SUM(G4:G6)</f>
        <v>418</v>
      </c>
      <c r="H7" s="16"/>
      <c r="I7" s="16"/>
      <c r="J7" s="16"/>
      <c r="K7" s="16"/>
    </row>
    <row r="8" spans="2:11" ht="12.75">
      <c r="B8" t="s">
        <v>145</v>
      </c>
      <c r="D8" s="16"/>
      <c r="E8" s="16"/>
      <c r="F8" s="16"/>
      <c r="G8" s="16"/>
      <c r="H8" s="16"/>
      <c r="I8" s="16"/>
      <c r="J8" s="16"/>
      <c r="K8" s="16"/>
    </row>
    <row r="9" spans="1:14" ht="12.75" customHeight="1">
      <c r="A9" s="89" t="s">
        <v>35</v>
      </c>
      <c r="B9" s="89" t="s">
        <v>4</v>
      </c>
      <c r="C9" s="91" t="s">
        <v>5</v>
      </c>
      <c r="D9" s="91"/>
      <c r="E9" s="91"/>
      <c r="F9" s="69" t="s">
        <v>6</v>
      </c>
      <c r="G9" s="91" t="s">
        <v>7</v>
      </c>
      <c r="H9" s="89"/>
      <c r="I9" s="89"/>
      <c r="J9" s="89"/>
      <c r="K9" s="89"/>
      <c r="L9" s="89"/>
      <c r="M9" s="89"/>
      <c r="N9" s="92" t="s">
        <v>8</v>
      </c>
    </row>
    <row r="10" spans="1:14" s="1" customFormat="1" ht="12.75">
      <c r="A10" s="89"/>
      <c r="B10" s="90"/>
      <c r="C10" s="70" t="s">
        <v>9</v>
      </c>
      <c r="D10" s="70" t="s">
        <v>10</v>
      </c>
      <c r="E10" s="71" t="s">
        <v>11</v>
      </c>
      <c r="F10" s="95" t="s">
        <v>69</v>
      </c>
      <c r="G10" s="71" t="s">
        <v>3</v>
      </c>
      <c r="H10" s="96" t="s">
        <v>12</v>
      </c>
      <c r="I10" s="97"/>
      <c r="J10" s="95"/>
      <c r="K10" s="96" t="s">
        <v>13</v>
      </c>
      <c r="L10" s="97"/>
      <c r="M10" s="95"/>
      <c r="N10" s="93"/>
    </row>
    <row r="11" spans="1:14" s="1" customFormat="1" ht="12.75">
      <c r="A11" s="89"/>
      <c r="B11" s="90"/>
      <c r="C11" s="73"/>
      <c r="D11" s="73" t="s">
        <v>14</v>
      </c>
      <c r="E11" s="74" t="s">
        <v>15</v>
      </c>
      <c r="F11" s="95"/>
      <c r="G11" s="74" t="s">
        <v>16</v>
      </c>
      <c r="H11" s="72" t="s">
        <v>17</v>
      </c>
      <c r="I11" s="75" t="s">
        <v>18</v>
      </c>
      <c r="J11" s="75" t="s">
        <v>19</v>
      </c>
      <c r="K11" s="75" t="s">
        <v>17</v>
      </c>
      <c r="L11" s="75" t="s">
        <v>18</v>
      </c>
      <c r="M11" s="75" t="s">
        <v>19</v>
      </c>
      <c r="N11" s="94"/>
    </row>
    <row r="12" spans="1:14" s="34" customFormat="1" ht="12.75">
      <c r="A12" s="31">
        <v>1</v>
      </c>
      <c r="B12" s="31" t="s">
        <v>21</v>
      </c>
      <c r="C12" s="32">
        <v>1</v>
      </c>
      <c r="D12" s="32">
        <v>1</v>
      </c>
      <c r="E12" s="32"/>
      <c r="F12" s="33">
        <v>9</v>
      </c>
      <c r="G12" s="32">
        <v>45</v>
      </c>
      <c r="H12" s="33">
        <v>15</v>
      </c>
      <c r="I12" s="33">
        <v>30</v>
      </c>
      <c r="J12" s="33">
        <v>0</v>
      </c>
      <c r="K12" s="33">
        <v>0</v>
      </c>
      <c r="L12" s="33">
        <v>0</v>
      </c>
      <c r="M12" s="33">
        <v>0</v>
      </c>
      <c r="N12" s="31"/>
    </row>
    <row r="13" spans="1:14" s="34" customFormat="1" ht="12.75">
      <c r="A13" s="31">
        <v>2</v>
      </c>
      <c r="B13" s="31" t="s">
        <v>22</v>
      </c>
      <c r="C13" s="33">
        <v>1</v>
      </c>
      <c r="D13" s="32">
        <v>1</v>
      </c>
      <c r="E13" s="33"/>
      <c r="F13" s="33">
        <v>9</v>
      </c>
      <c r="G13" s="33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3</v>
      </c>
      <c r="B14" s="31" t="s">
        <v>25</v>
      </c>
      <c r="C14" s="33"/>
      <c r="D14" s="32">
        <v>2</v>
      </c>
      <c r="E14" s="33"/>
      <c r="F14" s="33">
        <v>6</v>
      </c>
      <c r="G14" s="33">
        <v>34</v>
      </c>
      <c r="H14" s="33">
        <v>0</v>
      </c>
      <c r="I14" s="33">
        <v>0</v>
      </c>
      <c r="J14" s="33">
        <v>0</v>
      </c>
      <c r="K14" s="33">
        <v>34</v>
      </c>
      <c r="L14" s="33">
        <v>0</v>
      </c>
      <c r="M14" s="33">
        <v>0</v>
      </c>
      <c r="N14" s="31"/>
    </row>
    <row r="15" spans="1:14" s="34" customFormat="1" ht="12.75">
      <c r="A15" s="31">
        <v>4</v>
      </c>
      <c r="B15" s="31" t="s">
        <v>48</v>
      </c>
      <c r="C15" s="33">
        <v>1</v>
      </c>
      <c r="D15" s="32">
        <v>1</v>
      </c>
      <c r="E15" s="33"/>
      <c r="F15" s="33">
        <v>10</v>
      </c>
      <c r="G15" s="33">
        <v>60</v>
      </c>
      <c r="H15" s="33">
        <v>30</v>
      </c>
      <c r="I15" s="33">
        <v>30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25" customFormat="1" ht="12.75">
      <c r="A16" s="22">
        <v>5</v>
      </c>
      <c r="B16" s="22" t="s">
        <v>47</v>
      </c>
      <c r="C16" s="23">
        <v>2</v>
      </c>
      <c r="D16" s="23">
        <v>2</v>
      </c>
      <c r="E16" s="23"/>
      <c r="F16" s="23">
        <v>5</v>
      </c>
      <c r="G16" s="23">
        <v>30</v>
      </c>
      <c r="H16" s="23">
        <v>0</v>
      </c>
      <c r="I16" s="23">
        <v>0</v>
      </c>
      <c r="J16" s="23">
        <v>0</v>
      </c>
      <c r="K16" s="23">
        <v>15</v>
      </c>
      <c r="L16" s="23">
        <v>15</v>
      </c>
      <c r="M16" s="23">
        <v>0</v>
      </c>
      <c r="N16" s="22"/>
    </row>
    <row r="17" spans="1:14" s="38" customFormat="1" ht="12.75">
      <c r="A17" s="35">
        <v>6</v>
      </c>
      <c r="B17" s="35" t="s">
        <v>24</v>
      </c>
      <c r="C17" s="36"/>
      <c r="D17" s="37">
        <v>1</v>
      </c>
      <c r="E17" s="36"/>
      <c r="F17" s="36">
        <v>3</v>
      </c>
      <c r="G17" s="36">
        <v>30</v>
      </c>
      <c r="H17" s="36">
        <v>30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5"/>
    </row>
    <row r="18" spans="1:14" s="38" customFormat="1" ht="12.75">
      <c r="A18" s="35">
        <v>7</v>
      </c>
      <c r="B18" s="35" t="s">
        <v>26</v>
      </c>
      <c r="C18" s="36">
        <v>2</v>
      </c>
      <c r="D18" s="37"/>
      <c r="E18" s="36"/>
      <c r="F18" s="36">
        <v>3</v>
      </c>
      <c r="G18" s="36">
        <v>30</v>
      </c>
      <c r="H18" s="36">
        <v>0</v>
      </c>
      <c r="I18" s="36">
        <v>0</v>
      </c>
      <c r="J18" s="36">
        <v>0</v>
      </c>
      <c r="K18" s="36">
        <v>30</v>
      </c>
      <c r="L18" s="36">
        <v>0</v>
      </c>
      <c r="M18" s="36">
        <v>0</v>
      </c>
      <c r="N18" s="35"/>
    </row>
    <row r="19" spans="1:14" s="38" customFormat="1" ht="12.75">
      <c r="A19" s="35">
        <v>8</v>
      </c>
      <c r="B19" s="35" t="s">
        <v>23</v>
      </c>
      <c r="C19" s="36"/>
      <c r="D19" s="36">
        <v>1</v>
      </c>
      <c r="E19" s="36"/>
      <c r="F19" s="36">
        <v>2</v>
      </c>
      <c r="G19" s="36">
        <v>30</v>
      </c>
      <c r="H19" s="39">
        <v>0</v>
      </c>
      <c r="I19" s="39">
        <v>0</v>
      </c>
      <c r="J19" s="39">
        <v>30</v>
      </c>
      <c r="K19" s="39">
        <v>0</v>
      </c>
      <c r="L19" s="39">
        <v>0</v>
      </c>
      <c r="M19" s="39">
        <v>0</v>
      </c>
      <c r="N19" s="35"/>
    </row>
    <row r="20" spans="1:14" s="58" customFormat="1" ht="12.75">
      <c r="A20" s="48">
        <v>9</v>
      </c>
      <c r="B20" s="49" t="s">
        <v>20</v>
      </c>
      <c r="C20" s="50"/>
      <c r="D20" s="50" t="s">
        <v>143</v>
      </c>
      <c r="E20" s="50"/>
      <c r="F20" s="51">
        <v>2</v>
      </c>
      <c r="G20" s="50">
        <v>60</v>
      </c>
      <c r="H20" s="51">
        <v>0</v>
      </c>
      <c r="I20" s="51">
        <v>30</v>
      </c>
      <c r="J20" s="51">
        <v>0</v>
      </c>
      <c r="K20" s="51">
        <v>0</v>
      </c>
      <c r="L20" s="51">
        <v>30</v>
      </c>
      <c r="M20" s="51">
        <v>0</v>
      </c>
      <c r="N20" s="88" t="s">
        <v>163</v>
      </c>
    </row>
    <row r="21" spans="1:14" ht="12.75">
      <c r="A21" s="27">
        <v>10</v>
      </c>
      <c r="B21" s="27" t="s">
        <v>49</v>
      </c>
      <c r="C21" s="7">
        <v>2</v>
      </c>
      <c r="D21" s="8"/>
      <c r="E21" s="7"/>
      <c r="F21" s="7">
        <v>4</v>
      </c>
      <c r="G21" s="7">
        <v>18</v>
      </c>
      <c r="H21" s="5">
        <v>0</v>
      </c>
      <c r="I21" s="5">
        <v>0</v>
      </c>
      <c r="J21" s="5">
        <v>0</v>
      </c>
      <c r="K21" s="5">
        <v>18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7</v>
      </c>
      <c r="G22" s="2">
        <v>36</v>
      </c>
      <c r="H22" s="2">
        <v>0</v>
      </c>
      <c r="I22" s="2">
        <v>0</v>
      </c>
      <c r="J22" s="2">
        <v>0</v>
      </c>
      <c r="K22" s="2">
        <v>18</v>
      </c>
      <c r="L22" s="2">
        <v>18</v>
      </c>
      <c r="M22" s="2">
        <v>0</v>
      </c>
      <c r="N22" s="3"/>
    </row>
    <row r="23" spans="1:14" s="14" customFormat="1" ht="12.75">
      <c r="A23" s="12"/>
      <c r="B23" s="12" t="s">
        <v>27</v>
      </c>
      <c r="C23" s="13">
        <f>COUNT(C12:C22)</f>
        <v>7</v>
      </c>
      <c r="D23" s="12"/>
      <c r="E23" s="12"/>
      <c r="F23" s="13">
        <f aca="true" t="shared" si="0" ref="F23:M23">SUM(F12:F22)</f>
        <v>60</v>
      </c>
      <c r="G23" s="13">
        <f t="shared" si="0"/>
        <v>418</v>
      </c>
      <c r="H23" s="13">
        <f t="shared" si="0"/>
        <v>90</v>
      </c>
      <c r="I23" s="13">
        <f t="shared" si="0"/>
        <v>120</v>
      </c>
      <c r="J23" s="13">
        <f t="shared" si="0"/>
        <v>30</v>
      </c>
      <c r="K23" s="13">
        <f t="shared" si="0"/>
        <v>115</v>
      </c>
      <c r="L23" s="13">
        <f t="shared" si="0"/>
        <v>63</v>
      </c>
      <c r="M23" s="13">
        <f t="shared" si="0"/>
        <v>0</v>
      </c>
      <c r="N23" s="12"/>
    </row>
    <row r="24" spans="1:14" s="14" customFormat="1" ht="12.75">
      <c r="A24" s="15"/>
      <c r="B24" s="19" t="s">
        <v>75</v>
      </c>
      <c r="C24" s="20"/>
      <c r="D24" s="20"/>
      <c r="E24" s="20"/>
      <c r="F24" s="20"/>
      <c r="H24" s="98">
        <f>SUM(H23:J23)</f>
        <v>240</v>
      </c>
      <c r="I24" s="98"/>
      <c r="J24" s="98"/>
      <c r="K24" s="98">
        <f>SUM(K23:M23)</f>
        <v>178</v>
      </c>
      <c r="L24" s="98"/>
      <c r="M24" s="98"/>
      <c r="N24" s="15"/>
    </row>
    <row r="25" spans="1:14" s="14" customFormat="1" ht="12.75">
      <c r="A25" s="15"/>
      <c r="B25" s="65" t="s">
        <v>69</v>
      </c>
      <c r="C25" s="20"/>
      <c r="D25" s="20"/>
      <c r="E25" s="20"/>
      <c r="F25" s="65"/>
      <c r="G25" s="66" t="s">
        <v>157</v>
      </c>
      <c r="H25" s="66" t="s">
        <v>158</v>
      </c>
      <c r="I25" s="64"/>
      <c r="J25" s="64"/>
      <c r="K25" s="64"/>
      <c r="L25" s="64"/>
      <c r="M25" s="64"/>
      <c r="N25" s="15"/>
    </row>
    <row r="26" spans="2:14" s="1" customFormat="1" ht="12.75">
      <c r="B26" s="67" t="s">
        <v>168</v>
      </c>
      <c r="C26" s="20"/>
      <c r="D26" s="20"/>
      <c r="E26" s="20"/>
      <c r="F26" s="68">
        <f>SUM(F10:F22)</f>
        <v>60</v>
      </c>
      <c r="G26" s="66">
        <f>+SUM(F12:F13)+F15+F17+F19</f>
        <v>33</v>
      </c>
      <c r="H26" s="66">
        <f>F26-G26</f>
        <v>27</v>
      </c>
      <c r="I26" s="64"/>
      <c r="J26" s="64"/>
      <c r="K26" s="64"/>
      <c r="L26" s="64"/>
      <c r="M26" s="11"/>
      <c r="N26" s="10"/>
    </row>
    <row r="27" spans="2:5" ht="12.75">
      <c r="B27" s="99"/>
      <c r="C27" s="100"/>
      <c r="D27" s="100"/>
      <c r="E27" s="100"/>
    </row>
    <row r="28" spans="2:5" ht="12.75">
      <c r="B28" s="99" t="s">
        <v>78</v>
      </c>
      <c r="C28" s="100"/>
      <c r="D28" s="100"/>
      <c r="E28" s="100"/>
    </row>
    <row r="29" spans="2:13" s="40" customFormat="1" ht="12.75">
      <c r="B29" s="40" t="s">
        <v>79</v>
      </c>
      <c r="F29" s="40">
        <f>SUM(F12:F15)</f>
        <v>34</v>
      </c>
      <c r="G29" s="40">
        <f aca="true" t="shared" si="1" ref="G29:M29">SUM(G12:G15)</f>
        <v>184</v>
      </c>
      <c r="H29" s="40">
        <f t="shared" si="1"/>
        <v>60</v>
      </c>
      <c r="I29" s="40">
        <f t="shared" si="1"/>
        <v>90</v>
      </c>
      <c r="J29" s="40">
        <f t="shared" si="1"/>
        <v>0</v>
      </c>
      <c r="K29" s="40">
        <f t="shared" si="1"/>
        <v>34</v>
      </c>
      <c r="L29" s="40">
        <f t="shared" si="1"/>
        <v>0</v>
      </c>
      <c r="M29" s="40">
        <f t="shared" si="1"/>
        <v>0</v>
      </c>
    </row>
    <row r="30" spans="2:13" s="26" customFormat="1" ht="12.75">
      <c r="B30" s="26" t="s">
        <v>80</v>
      </c>
      <c r="F30" s="26">
        <f>SUM(F16:F16)</f>
        <v>5</v>
      </c>
      <c r="G30" s="26">
        <f>SUM(G16:G16)</f>
        <v>30</v>
      </c>
      <c r="H30" s="26">
        <f aca="true" t="shared" si="2" ref="H30:M30">SUM(H16:H16)</f>
        <v>0</v>
      </c>
      <c r="I30" s="26">
        <f t="shared" si="2"/>
        <v>0</v>
      </c>
      <c r="J30" s="26">
        <f t="shared" si="2"/>
        <v>0</v>
      </c>
      <c r="K30" s="26">
        <f t="shared" si="2"/>
        <v>15</v>
      </c>
      <c r="L30" s="26">
        <f t="shared" si="2"/>
        <v>15</v>
      </c>
      <c r="M30" s="26">
        <f t="shared" si="2"/>
        <v>0</v>
      </c>
    </row>
    <row r="31" spans="2:13" s="41" customFormat="1" ht="12.75">
      <c r="B31" s="41" t="s">
        <v>81</v>
      </c>
      <c r="F31" s="41">
        <f>SUM(F17:F18)</f>
        <v>6</v>
      </c>
      <c r="G31" s="41">
        <f>+SUM(G17:G18)</f>
        <v>60</v>
      </c>
      <c r="H31" s="41">
        <f aca="true" t="shared" si="3" ref="H31:M31">+SUM(H17:H18)</f>
        <v>30</v>
      </c>
      <c r="I31" s="41">
        <f t="shared" si="3"/>
        <v>0</v>
      </c>
      <c r="J31" s="41">
        <f t="shared" si="3"/>
        <v>0</v>
      </c>
      <c r="K31" s="41">
        <f t="shared" si="3"/>
        <v>30</v>
      </c>
      <c r="L31" s="41">
        <f t="shared" si="3"/>
        <v>0</v>
      </c>
      <c r="M31" s="41">
        <f t="shared" si="3"/>
        <v>0</v>
      </c>
    </row>
    <row r="32" spans="2:13" s="41" customFormat="1" ht="12.75">
      <c r="B32" s="41" t="s">
        <v>23</v>
      </c>
      <c r="F32" s="41">
        <f>SUM(F19:F19)</f>
        <v>2</v>
      </c>
      <c r="G32" s="41">
        <f>SUM(G19:G19)</f>
        <v>30</v>
      </c>
      <c r="H32" s="41">
        <f aca="true" t="shared" si="4" ref="H32:M32">SUM(H19:H19)</f>
        <v>0</v>
      </c>
      <c r="I32" s="41">
        <f t="shared" si="4"/>
        <v>0</v>
      </c>
      <c r="J32" s="41">
        <f t="shared" si="4"/>
        <v>30</v>
      </c>
      <c r="K32" s="41">
        <f t="shared" si="4"/>
        <v>0</v>
      </c>
      <c r="L32" s="41">
        <f t="shared" si="4"/>
        <v>0</v>
      </c>
      <c r="M32" s="41">
        <f t="shared" si="4"/>
        <v>0</v>
      </c>
    </row>
    <row r="33" spans="1:13" ht="12.75">
      <c r="A33" s="52"/>
      <c r="B33" s="52" t="s">
        <v>138</v>
      </c>
      <c r="C33" s="52"/>
      <c r="D33" s="52"/>
      <c r="E33" s="52"/>
      <c r="F33" s="52">
        <f>SUM(F20:F20)</f>
        <v>2</v>
      </c>
      <c r="G33" s="52">
        <f aca="true" t="shared" si="5" ref="G33:M33">SUM(G20:G20)</f>
        <v>60</v>
      </c>
      <c r="H33" s="52">
        <f t="shared" si="5"/>
        <v>0</v>
      </c>
      <c r="I33" s="52">
        <f t="shared" si="5"/>
        <v>30</v>
      </c>
      <c r="J33" s="52">
        <f t="shared" si="5"/>
        <v>0</v>
      </c>
      <c r="K33" s="52">
        <f t="shared" si="5"/>
        <v>0</v>
      </c>
      <c r="L33" s="52">
        <f t="shared" si="5"/>
        <v>30</v>
      </c>
      <c r="M33" s="52">
        <f t="shared" si="5"/>
        <v>0</v>
      </c>
    </row>
    <row r="34" spans="2:13" ht="12.75">
      <c r="B34" s="57" t="s">
        <v>82</v>
      </c>
      <c r="F34">
        <f>+SUM(F29:F33)</f>
        <v>49</v>
      </c>
      <c r="G34">
        <f aca="true" t="shared" si="6" ref="G34:M34">+SUM(G29:G33)</f>
        <v>364</v>
      </c>
      <c r="H34">
        <f t="shared" si="6"/>
        <v>90</v>
      </c>
      <c r="I34">
        <f t="shared" si="6"/>
        <v>120</v>
      </c>
      <c r="J34">
        <f t="shared" si="6"/>
        <v>30</v>
      </c>
      <c r="K34">
        <f t="shared" si="6"/>
        <v>79</v>
      </c>
      <c r="L34">
        <f t="shared" si="6"/>
        <v>45</v>
      </c>
      <c r="M34">
        <f t="shared" si="6"/>
        <v>0</v>
      </c>
    </row>
    <row r="46" spans="2:16" ht="12.75">
      <c r="B46" s="16" t="s">
        <v>166</v>
      </c>
      <c r="E46" s="21" t="s">
        <v>41</v>
      </c>
      <c r="F46" s="21" t="s">
        <v>0</v>
      </c>
      <c r="G46" s="21"/>
      <c r="O46" s="16"/>
      <c r="P46" s="16"/>
    </row>
    <row r="47" spans="2:16" ht="12.75">
      <c r="B47" t="s">
        <v>1</v>
      </c>
      <c r="E47" s="60">
        <f>G47/G50</f>
        <v>0.4826923076923077</v>
      </c>
      <c r="F47" s="21" t="s">
        <v>42</v>
      </c>
      <c r="G47" s="21">
        <f>H79+K79</f>
        <v>251</v>
      </c>
      <c r="O47" s="17"/>
      <c r="P47" s="16"/>
    </row>
    <row r="48" spans="2:16" ht="12.75">
      <c r="B48" t="s">
        <v>70</v>
      </c>
      <c r="E48" s="60">
        <f>G48/G50</f>
        <v>0.45</v>
      </c>
      <c r="F48" s="21" t="s">
        <v>43</v>
      </c>
      <c r="G48" s="21">
        <f>I79+L79</f>
        <v>234</v>
      </c>
      <c r="O48" s="17"/>
      <c r="P48" s="16"/>
    </row>
    <row r="49" spans="2:16" ht="12.75">
      <c r="B49" t="s">
        <v>28</v>
      </c>
      <c r="E49" s="60">
        <f>G49/G50</f>
        <v>0.0673076923076923</v>
      </c>
      <c r="F49" s="21" t="s">
        <v>44</v>
      </c>
      <c r="G49" s="21">
        <f>J79+M79</f>
        <v>35</v>
      </c>
      <c r="O49" s="17"/>
      <c r="P49" s="16"/>
    </row>
    <row r="50" spans="2:16" ht="12.75">
      <c r="B50" t="s">
        <v>46</v>
      </c>
      <c r="E50" s="60">
        <f>SUM(E47:E49)</f>
        <v>1</v>
      </c>
      <c r="F50" s="21" t="s">
        <v>3</v>
      </c>
      <c r="G50" s="21">
        <f>SUM(G47:G49)</f>
        <v>520</v>
      </c>
      <c r="O50" s="16"/>
      <c r="P50" s="16"/>
    </row>
    <row r="51" ht="12.75">
      <c r="B51" t="s">
        <v>91</v>
      </c>
    </row>
    <row r="52" spans="1:14" ht="12.75" customHeight="1">
      <c r="A52" s="89" t="s">
        <v>35</v>
      </c>
      <c r="B52" s="89" t="s">
        <v>4</v>
      </c>
      <c r="C52" s="91" t="s">
        <v>5</v>
      </c>
      <c r="D52" s="91"/>
      <c r="E52" s="91"/>
      <c r="F52" s="69" t="s">
        <v>71</v>
      </c>
      <c r="G52" s="91" t="s">
        <v>7</v>
      </c>
      <c r="H52" s="89"/>
      <c r="I52" s="89"/>
      <c r="J52" s="89"/>
      <c r="K52" s="89"/>
      <c r="L52" s="89"/>
      <c r="M52" s="89"/>
      <c r="N52" s="92" t="s">
        <v>8</v>
      </c>
    </row>
    <row r="53" spans="1:14" s="1" customFormat="1" ht="12.75">
      <c r="A53" s="89"/>
      <c r="B53" s="90"/>
      <c r="C53" s="70" t="s">
        <v>9</v>
      </c>
      <c r="D53" s="70" t="s">
        <v>10</v>
      </c>
      <c r="E53" s="71" t="s">
        <v>11</v>
      </c>
      <c r="F53" s="95" t="s">
        <v>69</v>
      </c>
      <c r="G53" s="71" t="s">
        <v>3</v>
      </c>
      <c r="H53" s="96" t="s">
        <v>147</v>
      </c>
      <c r="I53" s="97"/>
      <c r="J53" s="95"/>
      <c r="K53" s="96" t="s">
        <v>148</v>
      </c>
      <c r="L53" s="97"/>
      <c r="M53" s="95"/>
      <c r="N53" s="93"/>
    </row>
    <row r="54" spans="1:14" s="1" customFormat="1" ht="12.75">
      <c r="A54" s="89"/>
      <c r="B54" s="90"/>
      <c r="C54" s="73"/>
      <c r="D54" s="73" t="s">
        <v>14</v>
      </c>
      <c r="E54" s="74" t="s">
        <v>15</v>
      </c>
      <c r="F54" s="95"/>
      <c r="G54" s="74" t="s">
        <v>16</v>
      </c>
      <c r="H54" s="72" t="s">
        <v>17</v>
      </c>
      <c r="I54" s="75" t="s">
        <v>18</v>
      </c>
      <c r="J54" s="75" t="s">
        <v>19</v>
      </c>
      <c r="K54" s="75" t="s">
        <v>17</v>
      </c>
      <c r="L54" s="75" t="s">
        <v>18</v>
      </c>
      <c r="M54" s="75" t="s">
        <v>19</v>
      </c>
      <c r="N54" s="94"/>
    </row>
    <row r="55" spans="1:14" s="34" customFormat="1" ht="12.75">
      <c r="A55" s="31">
        <v>1</v>
      </c>
      <c r="B55" s="31" t="s">
        <v>50</v>
      </c>
      <c r="C55" s="32">
        <v>3</v>
      </c>
      <c r="D55" s="32">
        <v>3</v>
      </c>
      <c r="E55" s="32"/>
      <c r="F55" s="33">
        <v>6</v>
      </c>
      <c r="G55" s="32">
        <v>45</v>
      </c>
      <c r="H55" s="33">
        <v>30</v>
      </c>
      <c r="I55" s="33">
        <v>15</v>
      </c>
      <c r="J55" s="33">
        <v>0</v>
      </c>
      <c r="K55" s="33">
        <v>0</v>
      </c>
      <c r="L55" s="33">
        <v>0</v>
      </c>
      <c r="M55" s="33">
        <v>0</v>
      </c>
      <c r="N55" s="31"/>
    </row>
    <row r="56" spans="1:14" s="34" customFormat="1" ht="12.75">
      <c r="A56" s="31">
        <v>2</v>
      </c>
      <c r="B56" s="31" t="s">
        <v>30</v>
      </c>
      <c r="C56" s="33">
        <v>3</v>
      </c>
      <c r="D56" s="32">
        <v>3</v>
      </c>
      <c r="E56" s="33"/>
      <c r="F56" s="33">
        <v>7</v>
      </c>
      <c r="G56" s="33">
        <v>45</v>
      </c>
      <c r="H56" s="33">
        <v>15</v>
      </c>
      <c r="I56" s="33">
        <v>15</v>
      </c>
      <c r="J56" s="33">
        <v>15</v>
      </c>
      <c r="K56" s="33">
        <v>0</v>
      </c>
      <c r="L56" s="33">
        <v>0</v>
      </c>
      <c r="M56" s="33">
        <v>0</v>
      </c>
      <c r="N56" s="31"/>
    </row>
    <row r="57" spans="1:14" s="34" customFormat="1" ht="12.75">
      <c r="A57" s="31">
        <v>3</v>
      </c>
      <c r="B57" s="31" t="s">
        <v>53</v>
      </c>
      <c r="C57" s="33">
        <v>4</v>
      </c>
      <c r="D57" s="33">
        <v>4</v>
      </c>
      <c r="E57" s="33"/>
      <c r="F57" s="33">
        <v>4</v>
      </c>
      <c r="G57" s="33">
        <v>30</v>
      </c>
      <c r="H57" s="33">
        <v>0</v>
      </c>
      <c r="I57" s="33">
        <v>0</v>
      </c>
      <c r="J57" s="33">
        <v>0</v>
      </c>
      <c r="K57" s="33">
        <v>15</v>
      </c>
      <c r="L57" s="33">
        <v>15</v>
      </c>
      <c r="M57" s="33">
        <v>0</v>
      </c>
      <c r="N57" s="31"/>
    </row>
    <row r="58" spans="1:14" s="25" customFormat="1" ht="12.75">
      <c r="A58" s="22">
        <v>4</v>
      </c>
      <c r="B58" s="22" t="s">
        <v>51</v>
      </c>
      <c r="C58" s="23">
        <v>3</v>
      </c>
      <c r="D58" s="23">
        <v>3</v>
      </c>
      <c r="E58" s="23"/>
      <c r="F58" s="23">
        <v>4</v>
      </c>
      <c r="G58" s="23">
        <v>30</v>
      </c>
      <c r="H58" s="24">
        <v>15</v>
      </c>
      <c r="I58" s="24">
        <v>15</v>
      </c>
      <c r="J58" s="24">
        <v>0</v>
      </c>
      <c r="K58" s="24">
        <v>0</v>
      </c>
      <c r="L58" s="24">
        <v>0</v>
      </c>
      <c r="M58" s="24">
        <v>0</v>
      </c>
      <c r="N58" s="22"/>
    </row>
    <row r="59" spans="1:14" s="25" customFormat="1" ht="12.75">
      <c r="A59" s="22">
        <v>5</v>
      </c>
      <c r="B59" s="22" t="s">
        <v>54</v>
      </c>
      <c r="C59" s="23"/>
      <c r="D59" s="23">
        <v>4</v>
      </c>
      <c r="E59" s="23"/>
      <c r="F59" s="23">
        <v>3</v>
      </c>
      <c r="G59" s="23">
        <v>20</v>
      </c>
      <c r="H59" s="23">
        <v>0</v>
      </c>
      <c r="I59" s="23">
        <v>0</v>
      </c>
      <c r="J59" s="23">
        <v>0</v>
      </c>
      <c r="K59" s="23">
        <v>10</v>
      </c>
      <c r="L59" s="23">
        <v>0</v>
      </c>
      <c r="M59" s="23">
        <v>10</v>
      </c>
      <c r="N59" s="22"/>
    </row>
    <row r="60" spans="1:14" s="25" customFormat="1" ht="12.75">
      <c r="A60" s="22">
        <v>6</v>
      </c>
      <c r="B60" s="22" t="s">
        <v>38</v>
      </c>
      <c r="C60" s="23"/>
      <c r="D60" s="43">
        <v>4</v>
      </c>
      <c r="E60" s="23"/>
      <c r="F60" s="23">
        <v>4</v>
      </c>
      <c r="G60" s="23">
        <v>30</v>
      </c>
      <c r="H60" s="23">
        <v>0</v>
      </c>
      <c r="I60" s="23">
        <v>0</v>
      </c>
      <c r="J60" s="23">
        <v>0</v>
      </c>
      <c r="K60" s="23">
        <v>15</v>
      </c>
      <c r="L60" s="23">
        <v>5</v>
      </c>
      <c r="M60" s="23">
        <v>10</v>
      </c>
      <c r="N60" s="22"/>
    </row>
    <row r="61" spans="1:14" s="38" customFormat="1" ht="12.75">
      <c r="A61" s="35">
        <v>7</v>
      </c>
      <c r="B61" s="35" t="s">
        <v>32</v>
      </c>
      <c r="C61" s="36"/>
      <c r="D61" s="37"/>
      <c r="E61" s="36">
        <v>4</v>
      </c>
      <c r="F61" s="36">
        <v>1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5" t="s">
        <v>33</v>
      </c>
    </row>
    <row r="62" spans="1:14" s="41" customFormat="1" ht="12.75">
      <c r="A62" s="28">
        <v>8</v>
      </c>
      <c r="B62" s="28" t="s">
        <v>31</v>
      </c>
      <c r="C62" s="18"/>
      <c r="D62" s="42"/>
      <c r="E62" s="18">
        <v>4</v>
      </c>
      <c r="F62" s="18">
        <v>0</v>
      </c>
      <c r="G62" s="18">
        <v>15</v>
      </c>
      <c r="H62" s="29">
        <v>0</v>
      </c>
      <c r="I62" s="29">
        <v>0</v>
      </c>
      <c r="J62" s="29">
        <v>0</v>
      </c>
      <c r="K62" s="29">
        <v>0</v>
      </c>
      <c r="L62" s="29">
        <v>15</v>
      </c>
      <c r="M62" s="29">
        <v>0</v>
      </c>
      <c r="N62" s="35"/>
    </row>
    <row r="63" spans="1:14" s="30" customFormat="1" ht="12.75">
      <c r="A63" s="85">
        <v>9</v>
      </c>
      <c r="B63" s="87" t="s">
        <v>20</v>
      </c>
      <c r="C63" s="84">
        <v>4</v>
      </c>
      <c r="D63" s="84" t="s">
        <v>144</v>
      </c>
      <c r="E63" s="84"/>
      <c r="F63" s="83">
        <v>3</v>
      </c>
      <c r="G63" s="84">
        <v>60</v>
      </c>
      <c r="H63" s="83">
        <v>0</v>
      </c>
      <c r="I63" s="83">
        <v>30</v>
      </c>
      <c r="J63" s="83">
        <v>0</v>
      </c>
      <c r="K63" s="83">
        <v>0</v>
      </c>
      <c r="L63" s="83">
        <v>30</v>
      </c>
      <c r="M63" s="83">
        <v>0</v>
      </c>
      <c r="N63" s="85" t="s">
        <v>164</v>
      </c>
    </row>
    <row r="64" spans="1:14" s="1" customFormat="1" ht="12.75">
      <c r="A64" s="3">
        <v>10</v>
      </c>
      <c r="B64" s="3" t="s">
        <v>52</v>
      </c>
      <c r="C64" s="2"/>
      <c r="D64" s="4">
        <v>3</v>
      </c>
      <c r="E64" s="2"/>
      <c r="F64" s="2">
        <v>1</v>
      </c>
      <c r="G64" s="2">
        <v>9</v>
      </c>
      <c r="H64" s="2">
        <v>9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/>
    </row>
    <row r="65" spans="1:14" s="1" customFormat="1" ht="12.75">
      <c r="A65" s="3">
        <v>11</v>
      </c>
      <c r="B65" s="3" t="s">
        <v>55</v>
      </c>
      <c r="C65" s="2"/>
      <c r="D65" s="2">
        <v>4</v>
      </c>
      <c r="E65" s="2"/>
      <c r="F65" s="2">
        <v>1</v>
      </c>
      <c r="G65" s="2">
        <v>9</v>
      </c>
      <c r="H65" s="2">
        <v>0</v>
      </c>
      <c r="I65" s="2">
        <v>0</v>
      </c>
      <c r="J65" s="2">
        <v>0</v>
      </c>
      <c r="K65" s="2">
        <v>9</v>
      </c>
      <c r="L65" s="2">
        <v>0</v>
      </c>
      <c r="M65" s="2">
        <v>0</v>
      </c>
      <c r="N65" s="9"/>
    </row>
    <row r="66" spans="1:14" s="1" customFormat="1" ht="12.75">
      <c r="A66" s="3">
        <v>12</v>
      </c>
      <c r="B66" s="3" t="s">
        <v>58</v>
      </c>
      <c r="C66" s="2">
        <v>4</v>
      </c>
      <c r="D66" s="2"/>
      <c r="E66" s="2"/>
      <c r="F66" s="2">
        <v>2</v>
      </c>
      <c r="G66" s="2">
        <v>17</v>
      </c>
      <c r="H66" s="2">
        <v>0</v>
      </c>
      <c r="I66" s="2">
        <v>0</v>
      </c>
      <c r="J66" s="2">
        <v>0</v>
      </c>
      <c r="K66" s="2">
        <v>17</v>
      </c>
      <c r="L66" s="2">
        <v>0</v>
      </c>
      <c r="M66" s="2">
        <v>0</v>
      </c>
      <c r="N66" s="3"/>
    </row>
    <row r="67" spans="1:14" s="1" customFormat="1" ht="12.75">
      <c r="A67" s="3">
        <v>13</v>
      </c>
      <c r="B67" s="3" t="s">
        <v>76</v>
      </c>
      <c r="C67" s="4">
        <v>4</v>
      </c>
      <c r="D67" s="4">
        <v>4</v>
      </c>
      <c r="E67" s="4"/>
      <c r="F67" s="2">
        <v>2</v>
      </c>
      <c r="G67" s="4">
        <v>18</v>
      </c>
      <c r="H67" s="2">
        <v>0</v>
      </c>
      <c r="I67" s="2">
        <v>0</v>
      </c>
      <c r="J67" s="2">
        <v>0</v>
      </c>
      <c r="K67" s="2">
        <v>9</v>
      </c>
      <c r="L67" s="2">
        <v>9</v>
      </c>
      <c r="M67" s="2">
        <v>0</v>
      </c>
      <c r="N67" s="3"/>
    </row>
    <row r="68" spans="1:14" s="1" customFormat="1" ht="12.75">
      <c r="A68" s="3">
        <v>14</v>
      </c>
      <c r="B68" s="3" t="s">
        <v>56</v>
      </c>
      <c r="C68" s="2"/>
      <c r="D68" s="2">
        <v>4</v>
      </c>
      <c r="E68" s="2"/>
      <c r="F68" s="2">
        <v>2</v>
      </c>
      <c r="G68" s="2">
        <v>15</v>
      </c>
      <c r="H68" s="5">
        <v>0</v>
      </c>
      <c r="I68" s="5">
        <v>0</v>
      </c>
      <c r="J68" s="5">
        <v>0</v>
      </c>
      <c r="K68" s="5">
        <v>8</v>
      </c>
      <c r="L68" s="5">
        <v>7</v>
      </c>
      <c r="M68" s="5">
        <v>0</v>
      </c>
      <c r="N68" s="3"/>
    </row>
    <row r="69" spans="1:14" s="30" customFormat="1" ht="12.75">
      <c r="A69" s="28">
        <v>15</v>
      </c>
      <c r="B69" s="3" t="s">
        <v>83</v>
      </c>
      <c r="C69" s="18"/>
      <c r="D69" s="18">
        <v>3</v>
      </c>
      <c r="E69" s="18"/>
      <c r="F69" s="18">
        <v>2</v>
      </c>
      <c r="G69" s="18">
        <v>18</v>
      </c>
      <c r="H69" s="29">
        <v>9</v>
      </c>
      <c r="I69" s="29">
        <v>9</v>
      </c>
      <c r="J69" s="29">
        <v>0</v>
      </c>
      <c r="K69" s="29">
        <v>0</v>
      </c>
      <c r="L69" s="29">
        <v>0</v>
      </c>
      <c r="M69" s="29">
        <v>0</v>
      </c>
      <c r="N69" s="28"/>
    </row>
    <row r="70" spans="1:14" s="1" customFormat="1" ht="12.75">
      <c r="A70" s="3"/>
      <c r="B70" s="3"/>
      <c r="C70" s="2"/>
      <c r="D70" s="2"/>
      <c r="E70" s="2"/>
      <c r="F70" s="2"/>
      <c r="G70" s="2"/>
      <c r="H70" s="5"/>
      <c r="I70" s="5"/>
      <c r="J70" s="5"/>
      <c r="K70" s="5"/>
      <c r="L70" s="5"/>
      <c r="M70" s="5"/>
      <c r="N70" s="3"/>
    </row>
    <row r="71" spans="1:14" s="1" customFormat="1" ht="12.75">
      <c r="A71" s="3"/>
      <c r="B71" s="44" t="s">
        <v>84</v>
      </c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1" customFormat="1" ht="12.75">
      <c r="A72" s="3">
        <v>16</v>
      </c>
      <c r="B72" s="28" t="s">
        <v>121</v>
      </c>
      <c r="C72" s="2"/>
      <c r="D72" s="2">
        <v>3</v>
      </c>
      <c r="E72" s="2"/>
      <c r="F72" s="2">
        <v>4</v>
      </c>
      <c r="G72" s="2">
        <v>27</v>
      </c>
      <c r="H72" s="5">
        <v>15</v>
      </c>
      <c r="I72" s="5">
        <v>12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s="1" customFormat="1" ht="12.75">
      <c r="A73" s="3">
        <v>17</v>
      </c>
      <c r="B73" s="28" t="s">
        <v>122</v>
      </c>
      <c r="C73" s="2"/>
      <c r="D73" s="2">
        <v>3</v>
      </c>
      <c r="E73" s="2"/>
      <c r="F73" s="2">
        <v>2</v>
      </c>
      <c r="G73" s="2">
        <v>18</v>
      </c>
      <c r="H73" s="5">
        <v>12</v>
      </c>
      <c r="I73" s="5">
        <v>6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1" customFormat="1" ht="12.75">
      <c r="A74" s="28">
        <v>18</v>
      </c>
      <c r="B74" s="28" t="s">
        <v>123</v>
      </c>
      <c r="C74" s="18">
        <v>4</v>
      </c>
      <c r="D74" s="2" t="s">
        <v>144</v>
      </c>
      <c r="E74" s="18"/>
      <c r="F74" s="18">
        <v>7</v>
      </c>
      <c r="G74" s="18">
        <v>72</v>
      </c>
      <c r="H74" s="29">
        <v>18</v>
      </c>
      <c r="I74" s="29">
        <v>18</v>
      </c>
      <c r="J74" s="29">
        <v>0</v>
      </c>
      <c r="K74" s="29">
        <v>18</v>
      </c>
      <c r="L74" s="29">
        <v>18</v>
      </c>
      <c r="M74" s="29">
        <v>0</v>
      </c>
      <c r="N74" s="3" t="s">
        <v>160</v>
      </c>
    </row>
    <row r="75" spans="1:14" s="1" customFormat="1" ht="12.75">
      <c r="A75" s="28">
        <v>19</v>
      </c>
      <c r="B75" s="28" t="s">
        <v>124</v>
      </c>
      <c r="C75" s="18"/>
      <c r="D75" s="18">
        <v>3</v>
      </c>
      <c r="E75" s="18"/>
      <c r="F75" s="18">
        <v>1</v>
      </c>
      <c r="G75" s="18">
        <v>9</v>
      </c>
      <c r="H75" s="29">
        <v>9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8"/>
    </row>
    <row r="76" spans="1:14" s="1" customFormat="1" ht="12.75">
      <c r="A76" s="3">
        <v>20</v>
      </c>
      <c r="B76" s="3" t="s">
        <v>125</v>
      </c>
      <c r="C76" s="2"/>
      <c r="D76" s="2">
        <v>4</v>
      </c>
      <c r="E76" s="2"/>
      <c r="F76" s="2">
        <v>1</v>
      </c>
      <c r="G76" s="2">
        <v>9</v>
      </c>
      <c r="H76" s="5">
        <v>0</v>
      </c>
      <c r="I76" s="5">
        <v>0</v>
      </c>
      <c r="J76" s="5">
        <v>0</v>
      </c>
      <c r="K76" s="5">
        <v>9</v>
      </c>
      <c r="L76" s="5">
        <v>0</v>
      </c>
      <c r="M76" s="5">
        <v>0</v>
      </c>
      <c r="N76" s="3"/>
    </row>
    <row r="77" spans="1:14" s="1" customFormat="1" ht="12.75">
      <c r="A77" s="3">
        <v>21</v>
      </c>
      <c r="B77" s="3" t="s">
        <v>126</v>
      </c>
      <c r="C77" s="2"/>
      <c r="D77" s="2">
        <v>4</v>
      </c>
      <c r="E77" s="2"/>
      <c r="F77" s="2">
        <v>1</v>
      </c>
      <c r="G77" s="2">
        <v>9</v>
      </c>
      <c r="H77" s="5">
        <v>0</v>
      </c>
      <c r="I77" s="5">
        <v>0</v>
      </c>
      <c r="J77" s="5">
        <v>0</v>
      </c>
      <c r="K77" s="5">
        <v>0</v>
      </c>
      <c r="L77" s="5">
        <v>9</v>
      </c>
      <c r="M77" s="5">
        <v>0</v>
      </c>
      <c r="N77" s="3"/>
    </row>
    <row r="78" spans="1:14" s="1" customFormat="1" ht="12.75">
      <c r="A78" s="3">
        <v>22</v>
      </c>
      <c r="B78" s="3" t="s">
        <v>127</v>
      </c>
      <c r="C78" s="2"/>
      <c r="D78" s="2">
        <v>4</v>
      </c>
      <c r="E78" s="2"/>
      <c r="F78" s="2">
        <v>2</v>
      </c>
      <c r="G78" s="2">
        <v>15</v>
      </c>
      <c r="H78" s="5">
        <v>0</v>
      </c>
      <c r="I78" s="5">
        <v>0</v>
      </c>
      <c r="J78" s="5">
        <v>0</v>
      </c>
      <c r="K78" s="5">
        <v>9</v>
      </c>
      <c r="L78" s="5">
        <v>6</v>
      </c>
      <c r="M78" s="5">
        <v>0</v>
      </c>
      <c r="N78" s="3"/>
    </row>
    <row r="79" spans="1:14" s="14" customFormat="1" ht="12.75">
      <c r="A79" s="12"/>
      <c r="B79" s="12" t="s">
        <v>27</v>
      </c>
      <c r="C79" s="13">
        <f>COUNT(C55:C78)</f>
        <v>8</v>
      </c>
      <c r="D79" s="13"/>
      <c r="E79" s="12"/>
      <c r="F79" s="13">
        <f aca="true" t="shared" si="7" ref="F79:M79">SUM(F55:F78)</f>
        <v>60</v>
      </c>
      <c r="G79" s="13">
        <f t="shared" si="7"/>
        <v>520</v>
      </c>
      <c r="H79" s="13">
        <f t="shared" si="7"/>
        <v>132</v>
      </c>
      <c r="I79" s="13">
        <f t="shared" si="7"/>
        <v>120</v>
      </c>
      <c r="J79" s="13">
        <f t="shared" si="7"/>
        <v>15</v>
      </c>
      <c r="K79" s="13">
        <f t="shared" si="7"/>
        <v>119</v>
      </c>
      <c r="L79" s="13">
        <f t="shared" si="7"/>
        <v>114</v>
      </c>
      <c r="M79" s="13">
        <f t="shared" si="7"/>
        <v>20</v>
      </c>
      <c r="N79" s="12"/>
    </row>
    <row r="80" spans="2:14" s="1" customFormat="1" ht="12.75">
      <c r="B80" s="19" t="s">
        <v>75</v>
      </c>
      <c r="C80" s="20"/>
      <c r="D80" s="20"/>
      <c r="E80" s="20"/>
      <c r="F80" s="14"/>
      <c r="G80" s="98">
        <f>SUM(H79:J79)</f>
        <v>267</v>
      </c>
      <c r="H80" s="98"/>
      <c r="I80" s="98"/>
      <c r="J80" s="98">
        <f>SUM(K79:M79)</f>
        <v>253</v>
      </c>
      <c r="K80" s="98"/>
      <c r="L80" s="98"/>
      <c r="M80" s="11"/>
      <c r="N80" s="10"/>
    </row>
    <row r="81" spans="2:14" s="1" customFormat="1" ht="12.75">
      <c r="B81" s="65" t="s">
        <v>69</v>
      </c>
      <c r="C81" s="20"/>
      <c r="D81" s="20"/>
      <c r="E81" s="20"/>
      <c r="F81" s="65">
        <f>SUM(F55:F78)</f>
        <v>60</v>
      </c>
      <c r="G81" s="66" t="s">
        <v>153</v>
      </c>
      <c r="H81" s="66" t="s">
        <v>154</v>
      </c>
      <c r="I81" s="64"/>
      <c r="J81" s="64"/>
      <c r="K81" s="64"/>
      <c r="L81" s="64"/>
      <c r="M81" s="11"/>
      <c r="N81" s="10"/>
    </row>
    <row r="82" spans="2:14" s="1" customFormat="1" ht="12.75">
      <c r="B82" s="67" t="s">
        <v>168</v>
      </c>
      <c r="C82" s="20"/>
      <c r="D82" s="20"/>
      <c r="E82" s="20"/>
      <c r="F82" s="68">
        <f>SUM(F55:F69)</f>
        <v>42</v>
      </c>
      <c r="G82" s="66">
        <f>+F55+F56+F58+F64+F69</f>
        <v>20</v>
      </c>
      <c r="H82" s="66">
        <f>F82-G82</f>
        <v>22</v>
      </c>
      <c r="I82" s="64"/>
      <c r="J82" s="64"/>
      <c r="K82" s="64"/>
      <c r="L82" s="64"/>
      <c r="M82" s="11"/>
      <c r="N82" s="10"/>
    </row>
    <row r="83" spans="2:14" s="1" customFormat="1" ht="12.75">
      <c r="B83" s="67" t="s">
        <v>169</v>
      </c>
      <c r="C83" s="20"/>
      <c r="D83" s="20"/>
      <c r="E83" s="20"/>
      <c r="F83" s="68">
        <f>SUM(F72:F78)</f>
        <v>18</v>
      </c>
      <c r="G83" s="66">
        <f>+SUM(F72:F75)-4</f>
        <v>10</v>
      </c>
      <c r="H83" s="66">
        <f>F83-G83</f>
        <v>8</v>
      </c>
      <c r="I83" s="64"/>
      <c r="J83" s="64"/>
      <c r="K83" s="64"/>
      <c r="L83" s="64"/>
      <c r="M83" s="11"/>
      <c r="N83" s="10"/>
    </row>
    <row r="84" spans="1:14" ht="12.75">
      <c r="A84" s="1"/>
      <c r="B84" s="19"/>
      <c r="C84" s="20"/>
      <c r="D84" s="20"/>
      <c r="E84" s="20"/>
      <c r="F84" s="14"/>
      <c r="G84" s="65">
        <f>SUM(G82:G83)</f>
        <v>30</v>
      </c>
      <c r="H84" s="65">
        <f>SUM(H82:H83)</f>
        <v>30</v>
      </c>
      <c r="I84" s="64"/>
      <c r="J84" s="64"/>
      <c r="K84" s="64"/>
      <c r="L84" s="64"/>
      <c r="M84" s="11"/>
      <c r="N84" s="10"/>
    </row>
    <row r="85" spans="2:5" ht="12.75">
      <c r="B85" s="99" t="s">
        <v>78</v>
      </c>
      <c r="C85" s="100"/>
      <c r="D85" s="100"/>
      <c r="E85" s="100"/>
    </row>
    <row r="86" spans="2:13" s="40" customFormat="1" ht="12.75">
      <c r="B86" s="40" t="s">
        <v>79</v>
      </c>
      <c r="F86" s="40">
        <f>SUM(F55:F57)</f>
        <v>17</v>
      </c>
      <c r="G86" s="40">
        <f>SUM(G55:G57)</f>
        <v>120</v>
      </c>
      <c r="H86" s="40">
        <f aca="true" t="shared" si="8" ref="H86:M86">SUM(H55:H57)</f>
        <v>45</v>
      </c>
      <c r="I86" s="40">
        <f t="shared" si="8"/>
        <v>30</v>
      </c>
      <c r="J86" s="40">
        <f t="shared" si="8"/>
        <v>15</v>
      </c>
      <c r="K86" s="40">
        <f t="shared" si="8"/>
        <v>15</v>
      </c>
      <c r="L86" s="40">
        <f t="shared" si="8"/>
        <v>15</v>
      </c>
      <c r="M86" s="40">
        <f t="shared" si="8"/>
        <v>0</v>
      </c>
    </row>
    <row r="87" spans="2:13" s="26" customFormat="1" ht="12.75">
      <c r="B87" s="26" t="s">
        <v>80</v>
      </c>
      <c r="F87" s="81">
        <f>SUM(F58:F60)</f>
        <v>11</v>
      </c>
      <c r="G87" s="26">
        <f>SUM(G58:G60)</f>
        <v>80</v>
      </c>
      <c r="H87" s="26">
        <f aca="true" t="shared" si="9" ref="H87:M87">SUM(H58:H60)</f>
        <v>15</v>
      </c>
      <c r="I87" s="26">
        <f t="shared" si="9"/>
        <v>15</v>
      </c>
      <c r="J87" s="26">
        <f t="shared" si="9"/>
        <v>0</v>
      </c>
      <c r="K87" s="26">
        <f t="shared" si="9"/>
        <v>25</v>
      </c>
      <c r="L87" s="26">
        <f t="shared" si="9"/>
        <v>5</v>
      </c>
      <c r="M87" s="26">
        <f t="shared" si="9"/>
        <v>20</v>
      </c>
    </row>
    <row r="88" spans="1:13" s="41" customFormat="1" ht="12.75">
      <c r="A88" s="86"/>
      <c r="B88" s="86" t="s">
        <v>32</v>
      </c>
      <c r="C88" s="86"/>
      <c r="D88" s="86"/>
      <c r="E88" s="86"/>
      <c r="F88" s="86">
        <f>SUM(F61:F61)</f>
        <v>1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</row>
    <row r="89" spans="1:13" s="52" customFormat="1" ht="12.75">
      <c r="A89" s="86"/>
      <c r="B89" s="86" t="s">
        <v>138</v>
      </c>
      <c r="C89" s="86"/>
      <c r="D89" s="86"/>
      <c r="E89" s="86"/>
      <c r="F89" s="86">
        <f>SUM(F63:F63)</f>
        <v>3</v>
      </c>
      <c r="G89" s="86">
        <f aca="true" t="shared" si="10" ref="G89:M89">SUM(G63:G63)</f>
        <v>60</v>
      </c>
      <c r="H89" s="86">
        <f t="shared" si="10"/>
        <v>0</v>
      </c>
      <c r="I89" s="86">
        <f t="shared" si="10"/>
        <v>30</v>
      </c>
      <c r="J89" s="86">
        <f t="shared" si="10"/>
        <v>0</v>
      </c>
      <c r="K89" s="86">
        <f t="shared" si="10"/>
        <v>0</v>
      </c>
      <c r="L89" s="86">
        <f t="shared" si="10"/>
        <v>30</v>
      </c>
      <c r="M89" s="86">
        <f t="shared" si="10"/>
        <v>0</v>
      </c>
    </row>
    <row r="90" spans="2:13" ht="12.75">
      <c r="B90" s="46" t="s">
        <v>82</v>
      </c>
      <c r="F90">
        <f>SUM(F86:F89)</f>
        <v>32</v>
      </c>
      <c r="G90">
        <f aca="true" t="shared" si="11" ref="G90:M90">SUM(G86:G89)</f>
        <v>260</v>
      </c>
      <c r="H90">
        <f t="shared" si="11"/>
        <v>60</v>
      </c>
      <c r="I90">
        <f t="shared" si="11"/>
        <v>75</v>
      </c>
      <c r="J90">
        <f t="shared" si="11"/>
        <v>15</v>
      </c>
      <c r="K90">
        <f t="shared" si="11"/>
        <v>40</v>
      </c>
      <c r="L90">
        <f t="shared" si="11"/>
        <v>50</v>
      </c>
      <c r="M90">
        <f t="shared" si="11"/>
        <v>20</v>
      </c>
    </row>
    <row r="91" ht="12.75">
      <c r="B91" s="46"/>
    </row>
    <row r="92" ht="12.75">
      <c r="B92" s="46"/>
    </row>
    <row r="93" spans="2:13" ht="12.75">
      <c r="B93" s="16" t="s">
        <v>166</v>
      </c>
      <c r="D93" s="16"/>
      <c r="E93" s="21" t="s">
        <v>41</v>
      </c>
      <c r="F93" s="21" t="s">
        <v>0</v>
      </c>
      <c r="G93" s="21"/>
      <c r="H93" s="16"/>
      <c r="I93" s="16"/>
      <c r="J93" s="16"/>
      <c r="K93" s="16"/>
      <c r="L93" s="16"/>
      <c r="M93" s="16"/>
    </row>
    <row r="94" spans="2:13" ht="12.75">
      <c r="B94" t="s">
        <v>1</v>
      </c>
      <c r="D94" s="17"/>
      <c r="E94" s="60">
        <f>G94/G97</f>
        <v>0.4656964656964657</v>
      </c>
      <c r="F94" s="21" t="s">
        <v>42</v>
      </c>
      <c r="G94" s="21">
        <f>H132+K132</f>
        <v>224</v>
      </c>
      <c r="H94" s="16"/>
      <c r="I94" s="16"/>
      <c r="J94" s="16"/>
      <c r="K94" s="16"/>
      <c r="L94" s="16"/>
      <c r="M94" s="16"/>
    </row>
    <row r="95" spans="2:13" ht="12.75">
      <c r="B95" t="s">
        <v>70</v>
      </c>
      <c r="D95" s="17"/>
      <c r="E95" s="60">
        <f>G95/G97</f>
        <v>0.3887733887733888</v>
      </c>
      <c r="F95" s="21" t="s">
        <v>43</v>
      </c>
      <c r="G95" s="21">
        <f>I132+L132</f>
        <v>187</v>
      </c>
      <c r="H95" s="16"/>
      <c r="I95" s="16"/>
      <c r="J95" s="16"/>
      <c r="K95" s="16"/>
      <c r="L95" s="16"/>
      <c r="M95" s="16"/>
    </row>
    <row r="96" spans="2:13" ht="12.75">
      <c r="B96" t="s">
        <v>34</v>
      </c>
      <c r="D96" s="17"/>
      <c r="E96" s="60">
        <f>G96/G97</f>
        <v>0.14553014553014554</v>
      </c>
      <c r="F96" s="21" t="s">
        <v>44</v>
      </c>
      <c r="G96" s="21">
        <f>J132+M132</f>
        <v>70</v>
      </c>
      <c r="H96" s="16"/>
      <c r="I96" s="16"/>
      <c r="J96" s="16"/>
      <c r="K96" s="16"/>
      <c r="L96" s="16"/>
      <c r="M96" s="16"/>
    </row>
    <row r="97" spans="2:13" ht="12.75">
      <c r="B97" t="s">
        <v>46</v>
      </c>
      <c r="D97" s="16"/>
      <c r="E97" s="60">
        <f>SUM(E94:E96)</f>
        <v>1</v>
      </c>
      <c r="F97" s="21" t="s">
        <v>3</v>
      </c>
      <c r="G97" s="21">
        <f>SUM(G94:G96)</f>
        <v>481</v>
      </c>
      <c r="H97" s="16"/>
      <c r="I97" s="16"/>
      <c r="J97" s="16"/>
      <c r="K97" s="16"/>
      <c r="L97" s="16"/>
      <c r="M97" s="16"/>
    </row>
    <row r="98" ht="12.75">
      <c r="B98" t="s">
        <v>91</v>
      </c>
    </row>
    <row r="99" spans="1:14" ht="12.75" customHeight="1">
      <c r="A99" s="89" t="s">
        <v>35</v>
      </c>
      <c r="B99" s="91" t="s">
        <v>4</v>
      </c>
      <c r="C99" s="90" t="s">
        <v>5</v>
      </c>
      <c r="D99" s="106"/>
      <c r="E99" s="107"/>
      <c r="F99" s="69" t="s">
        <v>6</v>
      </c>
      <c r="G99" s="90" t="s">
        <v>7</v>
      </c>
      <c r="H99" s="106"/>
      <c r="I99" s="106"/>
      <c r="J99" s="106"/>
      <c r="K99" s="106"/>
      <c r="L99" s="106"/>
      <c r="M99" s="107"/>
      <c r="N99" s="92" t="s">
        <v>8</v>
      </c>
    </row>
    <row r="100" spans="1:14" s="1" customFormat="1" ht="12.75">
      <c r="A100" s="89"/>
      <c r="B100" s="104"/>
      <c r="C100" s="70" t="s">
        <v>9</v>
      </c>
      <c r="D100" s="70" t="s">
        <v>10</v>
      </c>
      <c r="E100" s="71" t="s">
        <v>11</v>
      </c>
      <c r="F100" s="101" t="s">
        <v>69</v>
      </c>
      <c r="G100" s="71" t="s">
        <v>3</v>
      </c>
      <c r="H100" s="96" t="s">
        <v>149</v>
      </c>
      <c r="I100" s="97"/>
      <c r="J100" s="95"/>
      <c r="K100" s="96" t="s">
        <v>150</v>
      </c>
      <c r="L100" s="97"/>
      <c r="M100" s="95"/>
      <c r="N100" s="93"/>
    </row>
    <row r="101" spans="1:14" s="1" customFormat="1" ht="12.75">
      <c r="A101" s="89"/>
      <c r="B101" s="105"/>
      <c r="C101" s="73"/>
      <c r="D101" s="73" t="s">
        <v>14</v>
      </c>
      <c r="E101" s="74" t="s">
        <v>15</v>
      </c>
      <c r="F101" s="102"/>
      <c r="G101" s="74" t="s">
        <v>16</v>
      </c>
      <c r="H101" s="72" t="s">
        <v>17</v>
      </c>
      <c r="I101" s="75" t="s">
        <v>18</v>
      </c>
      <c r="J101" s="75" t="s">
        <v>19</v>
      </c>
      <c r="K101" s="75" t="s">
        <v>17</v>
      </c>
      <c r="L101" s="75" t="s">
        <v>18</v>
      </c>
      <c r="M101" s="75" t="s">
        <v>19</v>
      </c>
      <c r="N101" s="94"/>
    </row>
    <row r="102" spans="1:14" s="25" customFormat="1" ht="12.75">
      <c r="A102" s="22">
        <f>A101+1</f>
        <v>1</v>
      </c>
      <c r="B102" s="45" t="s">
        <v>59</v>
      </c>
      <c r="C102" s="43">
        <v>5</v>
      </c>
      <c r="D102" s="43">
        <v>5</v>
      </c>
      <c r="E102" s="43"/>
      <c r="F102" s="23">
        <v>6</v>
      </c>
      <c r="G102" s="43">
        <v>30</v>
      </c>
      <c r="H102" s="23">
        <v>15</v>
      </c>
      <c r="I102" s="23">
        <v>15</v>
      </c>
      <c r="J102" s="23">
        <v>0</v>
      </c>
      <c r="K102" s="23">
        <v>0</v>
      </c>
      <c r="L102" s="23">
        <v>0</v>
      </c>
      <c r="M102" s="23">
        <v>0</v>
      </c>
      <c r="N102" s="22"/>
    </row>
    <row r="103" spans="1:14" s="25" customFormat="1" ht="12.75">
      <c r="A103" s="22">
        <v>2</v>
      </c>
      <c r="B103" s="22" t="s">
        <v>63</v>
      </c>
      <c r="C103" s="43">
        <v>5</v>
      </c>
      <c r="D103" s="43">
        <v>5</v>
      </c>
      <c r="E103" s="43"/>
      <c r="F103" s="23">
        <v>6</v>
      </c>
      <c r="G103" s="4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3</v>
      </c>
      <c r="B104" s="22" t="s">
        <v>64</v>
      </c>
      <c r="C104" s="23"/>
      <c r="D104" s="43">
        <v>5</v>
      </c>
      <c r="E104" s="23"/>
      <c r="F104" s="23">
        <v>6</v>
      </c>
      <c r="G104" s="2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4</v>
      </c>
      <c r="B105" s="22" t="s">
        <v>65</v>
      </c>
      <c r="C105" s="23"/>
      <c r="D105" s="23">
        <v>6</v>
      </c>
      <c r="E105" s="23"/>
      <c r="F105" s="23">
        <v>6</v>
      </c>
      <c r="G105" s="23">
        <v>30</v>
      </c>
      <c r="H105" s="23">
        <v>0</v>
      </c>
      <c r="I105" s="23">
        <v>0</v>
      </c>
      <c r="J105" s="23">
        <v>0</v>
      </c>
      <c r="K105" s="23">
        <v>15</v>
      </c>
      <c r="L105" s="23">
        <v>15</v>
      </c>
      <c r="M105" s="23">
        <v>0</v>
      </c>
      <c r="N105" s="22"/>
    </row>
    <row r="106" spans="1:14" s="25" customFormat="1" ht="12.75">
      <c r="A106" s="22">
        <v>5</v>
      </c>
      <c r="B106" s="22" t="s">
        <v>39</v>
      </c>
      <c r="C106" s="23"/>
      <c r="D106" s="23">
        <v>6</v>
      </c>
      <c r="E106" s="23"/>
      <c r="F106" s="23">
        <v>6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7</v>
      </c>
      <c r="M106" s="23">
        <v>8</v>
      </c>
      <c r="N106" s="22"/>
    </row>
    <row r="107" spans="1:14" s="25" customFormat="1" ht="12.75">
      <c r="A107" s="22">
        <v>6</v>
      </c>
      <c r="B107" s="22" t="s">
        <v>162</v>
      </c>
      <c r="C107" s="23"/>
      <c r="D107" s="23">
        <v>6</v>
      </c>
      <c r="E107" s="23"/>
      <c r="F107" s="23">
        <v>7</v>
      </c>
      <c r="G107" s="23">
        <v>40</v>
      </c>
      <c r="H107" s="24">
        <v>0</v>
      </c>
      <c r="I107" s="24">
        <v>0</v>
      </c>
      <c r="J107" s="24">
        <v>0</v>
      </c>
      <c r="K107" s="24">
        <v>10</v>
      </c>
      <c r="L107" s="24">
        <v>5</v>
      </c>
      <c r="M107" s="24">
        <v>25</v>
      </c>
      <c r="N107" s="22"/>
    </row>
    <row r="108" spans="1:14" s="1" customFormat="1" ht="12.75">
      <c r="A108" s="3">
        <v>7</v>
      </c>
      <c r="B108" s="3" t="s">
        <v>36</v>
      </c>
      <c r="C108" s="4"/>
      <c r="D108" s="4">
        <v>5</v>
      </c>
      <c r="E108" s="4"/>
      <c r="F108" s="2">
        <v>3</v>
      </c>
      <c r="G108" s="4">
        <v>16</v>
      </c>
      <c r="H108" s="2">
        <v>6</v>
      </c>
      <c r="I108" s="2">
        <v>0</v>
      </c>
      <c r="J108" s="2">
        <v>10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8</v>
      </c>
      <c r="B109" s="3" t="s">
        <v>77</v>
      </c>
      <c r="C109" s="2"/>
      <c r="D109" s="4">
        <v>5</v>
      </c>
      <c r="E109" s="2"/>
      <c r="F109" s="2">
        <v>1</v>
      </c>
      <c r="G109" s="2">
        <v>8</v>
      </c>
      <c r="H109" s="2">
        <v>0</v>
      </c>
      <c r="I109" s="2">
        <v>8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9</v>
      </c>
      <c r="B110" s="3" t="s">
        <v>73</v>
      </c>
      <c r="C110" s="2"/>
      <c r="D110" s="2">
        <v>5</v>
      </c>
      <c r="E110" s="2"/>
      <c r="F110" s="2">
        <v>1</v>
      </c>
      <c r="G110" s="2">
        <v>8</v>
      </c>
      <c r="H110" s="5">
        <v>8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3"/>
    </row>
    <row r="111" spans="1:14" s="1" customFormat="1" ht="12.75">
      <c r="A111" s="3">
        <f>A110+1</f>
        <v>10</v>
      </c>
      <c r="B111" s="3" t="s">
        <v>74</v>
      </c>
      <c r="C111" s="2"/>
      <c r="D111" s="4">
        <v>5</v>
      </c>
      <c r="E111" s="2"/>
      <c r="F111" s="2">
        <v>1</v>
      </c>
      <c r="G111" s="2">
        <v>15</v>
      </c>
      <c r="H111" s="2">
        <v>8</v>
      </c>
      <c r="I111" s="2">
        <v>7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f>A111+1</f>
        <v>11</v>
      </c>
      <c r="B112" s="6" t="s">
        <v>31</v>
      </c>
      <c r="C112" s="7"/>
      <c r="D112" s="8"/>
      <c r="E112" s="7" t="s">
        <v>146</v>
      </c>
      <c r="F112" s="2">
        <v>10</v>
      </c>
      <c r="G112" s="2">
        <v>30</v>
      </c>
      <c r="H112" s="2">
        <v>0</v>
      </c>
      <c r="I112" s="2">
        <v>15</v>
      </c>
      <c r="J112" s="2">
        <v>0</v>
      </c>
      <c r="K112" s="2">
        <v>0</v>
      </c>
      <c r="L112" s="2">
        <v>15</v>
      </c>
      <c r="M112" s="2">
        <v>0</v>
      </c>
      <c r="N112" s="3" t="s">
        <v>159</v>
      </c>
    </row>
    <row r="113" spans="1:14" s="1" customFormat="1" ht="12.75">
      <c r="A113" s="3">
        <f>A112+1</f>
        <v>12</v>
      </c>
      <c r="B113" s="6" t="s">
        <v>60</v>
      </c>
      <c r="C113" s="7"/>
      <c r="D113" s="8">
        <v>5</v>
      </c>
      <c r="E113" s="7"/>
      <c r="F113" s="2">
        <v>1</v>
      </c>
      <c r="G113" s="2">
        <v>9</v>
      </c>
      <c r="H113" s="2">
        <v>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f>A113+1</f>
        <v>13</v>
      </c>
      <c r="B114" s="6" t="s">
        <v>61</v>
      </c>
      <c r="C114" s="7">
        <v>5</v>
      </c>
      <c r="D114" s="8">
        <v>5</v>
      </c>
      <c r="E114" s="7"/>
      <c r="F114" s="7">
        <v>1</v>
      </c>
      <c r="G114" s="7">
        <v>17</v>
      </c>
      <c r="H114" s="5">
        <v>11</v>
      </c>
      <c r="I114" s="5">
        <v>6</v>
      </c>
      <c r="J114" s="5">
        <v>0</v>
      </c>
      <c r="K114" s="5">
        <v>0</v>
      </c>
      <c r="L114" s="5">
        <v>0</v>
      </c>
      <c r="M114" s="5">
        <v>0</v>
      </c>
      <c r="N114" s="6"/>
    </row>
    <row r="115" spans="1:14" s="1" customFormat="1" ht="12.75">
      <c r="A115" s="3">
        <f>A114+1</f>
        <v>14</v>
      </c>
      <c r="B115" s="3" t="s">
        <v>72</v>
      </c>
      <c r="C115" s="2"/>
      <c r="D115" s="4">
        <v>5</v>
      </c>
      <c r="E115" s="2"/>
      <c r="F115" s="2">
        <v>2</v>
      </c>
      <c r="G115" s="2">
        <v>18</v>
      </c>
      <c r="H115" s="2">
        <v>6</v>
      </c>
      <c r="I115" s="2">
        <v>6</v>
      </c>
      <c r="J115" s="2">
        <v>6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15</v>
      </c>
      <c r="B116" s="3" t="s">
        <v>66</v>
      </c>
      <c r="C116" s="2">
        <v>6</v>
      </c>
      <c r="D116" s="2">
        <v>6</v>
      </c>
      <c r="E116" s="2"/>
      <c r="F116" s="2">
        <v>2</v>
      </c>
      <c r="G116" s="2">
        <v>15</v>
      </c>
      <c r="H116" s="2">
        <v>0</v>
      </c>
      <c r="I116" s="2">
        <v>0</v>
      </c>
      <c r="J116" s="2">
        <v>0</v>
      </c>
      <c r="K116" s="2">
        <v>8</v>
      </c>
      <c r="L116" s="2">
        <v>7</v>
      </c>
      <c r="M116" s="2">
        <v>0</v>
      </c>
      <c r="N116" s="3"/>
    </row>
    <row r="117" spans="1:14" s="1" customFormat="1" ht="12.75">
      <c r="A117" s="3">
        <v>16</v>
      </c>
      <c r="B117" s="3" t="s">
        <v>37</v>
      </c>
      <c r="C117" s="2">
        <v>6</v>
      </c>
      <c r="D117" s="2">
        <v>6</v>
      </c>
      <c r="E117" s="2"/>
      <c r="F117" s="2">
        <v>1</v>
      </c>
      <c r="G117" s="2">
        <v>18</v>
      </c>
      <c r="H117" s="2">
        <v>0</v>
      </c>
      <c r="I117" s="2">
        <v>0</v>
      </c>
      <c r="J117" s="2">
        <v>0</v>
      </c>
      <c r="K117" s="2">
        <v>9</v>
      </c>
      <c r="L117" s="2">
        <v>9</v>
      </c>
      <c r="M117" s="2">
        <v>0</v>
      </c>
      <c r="N117" s="9"/>
    </row>
    <row r="118" spans="1:14" s="1" customFormat="1" ht="12.75">
      <c r="A118" s="3">
        <v>17</v>
      </c>
      <c r="B118" s="3" t="s">
        <v>67</v>
      </c>
      <c r="C118" s="4"/>
      <c r="D118" s="4">
        <v>6</v>
      </c>
      <c r="E118" s="4"/>
      <c r="F118" s="2">
        <v>1</v>
      </c>
      <c r="G118" s="4">
        <v>9</v>
      </c>
      <c r="H118" s="2">
        <v>0</v>
      </c>
      <c r="I118" s="2">
        <v>0</v>
      </c>
      <c r="J118" s="2">
        <v>0</v>
      </c>
      <c r="K118" s="2">
        <v>9</v>
      </c>
      <c r="L118" s="2">
        <v>0</v>
      </c>
      <c r="M118" s="2">
        <v>0</v>
      </c>
      <c r="N118" s="3"/>
    </row>
    <row r="119" spans="1:14" s="1" customFormat="1" ht="12.75">
      <c r="A119" s="3">
        <v>18</v>
      </c>
      <c r="B119" s="3" t="s">
        <v>68</v>
      </c>
      <c r="C119" s="2">
        <v>6</v>
      </c>
      <c r="D119" s="2"/>
      <c r="E119" s="2"/>
      <c r="F119" s="2">
        <v>1</v>
      </c>
      <c r="G119" s="2">
        <v>9</v>
      </c>
      <c r="H119" s="5">
        <v>0</v>
      </c>
      <c r="I119" s="5">
        <v>0</v>
      </c>
      <c r="J119" s="5">
        <v>0</v>
      </c>
      <c r="K119" s="5">
        <v>9</v>
      </c>
      <c r="L119" s="5">
        <v>0</v>
      </c>
      <c r="M119" s="5">
        <v>0</v>
      </c>
      <c r="N119" s="3"/>
    </row>
    <row r="120" spans="1:14" s="1" customFormat="1" ht="12.75">
      <c r="A120" s="3">
        <v>19</v>
      </c>
      <c r="B120" s="3" t="s">
        <v>62</v>
      </c>
      <c r="C120" s="2"/>
      <c r="D120" s="2">
        <v>6</v>
      </c>
      <c r="E120" s="2"/>
      <c r="F120" s="2">
        <v>1</v>
      </c>
      <c r="G120" s="2">
        <v>8</v>
      </c>
      <c r="H120" s="2">
        <v>0</v>
      </c>
      <c r="I120" s="2">
        <v>0</v>
      </c>
      <c r="J120" s="2">
        <v>0</v>
      </c>
      <c r="K120" s="2">
        <v>8</v>
      </c>
      <c r="L120" s="2">
        <v>0</v>
      </c>
      <c r="M120" s="2">
        <v>0</v>
      </c>
      <c r="N120" s="3"/>
    </row>
    <row r="121" spans="1:14" s="1" customFormat="1" ht="12.75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s="1" customFormat="1" ht="12.75">
      <c r="A122" s="3"/>
      <c r="B122" s="44" t="s">
        <v>84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s="1" customFormat="1" ht="12.75">
      <c r="A123" s="3">
        <v>20</v>
      </c>
      <c r="B123" s="3" t="s">
        <v>128</v>
      </c>
      <c r="C123" s="2"/>
      <c r="D123" s="2">
        <v>5</v>
      </c>
      <c r="E123" s="2"/>
      <c r="F123" s="2">
        <v>2</v>
      </c>
      <c r="G123" s="2">
        <v>9</v>
      </c>
      <c r="H123" s="2">
        <v>6</v>
      </c>
      <c r="I123" s="2">
        <v>3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21</v>
      </c>
      <c r="B124" s="3" t="s">
        <v>129</v>
      </c>
      <c r="C124" s="2">
        <v>5</v>
      </c>
      <c r="D124" s="2">
        <v>5</v>
      </c>
      <c r="E124" s="2"/>
      <c r="F124" s="2">
        <v>4</v>
      </c>
      <c r="G124" s="2">
        <v>27</v>
      </c>
      <c r="H124" s="2">
        <v>12</v>
      </c>
      <c r="I124" s="2">
        <v>3</v>
      </c>
      <c r="J124" s="2">
        <v>12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22</v>
      </c>
      <c r="B125" s="3" t="s">
        <v>130</v>
      </c>
      <c r="C125" s="2"/>
      <c r="D125" s="2">
        <v>5</v>
      </c>
      <c r="E125" s="2"/>
      <c r="F125" s="2">
        <v>1</v>
      </c>
      <c r="G125" s="2">
        <v>6</v>
      </c>
      <c r="H125" s="2">
        <v>6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23</v>
      </c>
      <c r="B126" s="3" t="s">
        <v>131</v>
      </c>
      <c r="C126" s="2"/>
      <c r="D126" s="2">
        <v>5</v>
      </c>
      <c r="E126" s="2"/>
      <c r="F126" s="2">
        <v>2</v>
      </c>
      <c r="G126" s="2">
        <v>18</v>
      </c>
      <c r="H126" s="2">
        <v>0</v>
      </c>
      <c r="I126" s="2">
        <v>18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24</v>
      </c>
      <c r="B127" s="3" t="s">
        <v>132</v>
      </c>
      <c r="C127" s="2">
        <v>6</v>
      </c>
      <c r="D127" s="2">
        <v>6</v>
      </c>
      <c r="E127" s="2"/>
      <c r="F127" s="2">
        <v>3</v>
      </c>
      <c r="G127" s="2">
        <v>18</v>
      </c>
      <c r="H127" s="2">
        <v>0</v>
      </c>
      <c r="I127" s="2">
        <v>0</v>
      </c>
      <c r="J127" s="2">
        <v>0</v>
      </c>
      <c r="K127" s="2">
        <v>6</v>
      </c>
      <c r="L127" s="2">
        <v>12</v>
      </c>
      <c r="M127" s="2">
        <v>0</v>
      </c>
      <c r="N127" s="3"/>
    </row>
    <row r="128" spans="1:14" s="1" customFormat="1" ht="12.75">
      <c r="A128" s="3">
        <v>25</v>
      </c>
      <c r="B128" s="3" t="s">
        <v>133</v>
      </c>
      <c r="C128" s="2"/>
      <c r="D128" s="2">
        <v>6</v>
      </c>
      <c r="E128" s="2"/>
      <c r="F128" s="2">
        <v>2</v>
      </c>
      <c r="G128" s="2">
        <v>9</v>
      </c>
      <c r="H128" s="2">
        <v>0</v>
      </c>
      <c r="I128" s="2">
        <v>0</v>
      </c>
      <c r="J128" s="2">
        <v>0</v>
      </c>
      <c r="K128" s="2">
        <v>3</v>
      </c>
      <c r="L128" s="2">
        <v>6</v>
      </c>
      <c r="M128" s="2">
        <v>0</v>
      </c>
      <c r="N128" s="3"/>
    </row>
    <row r="129" spans="1:14" s="1" customFormat="1" ht="12.75">
      <c r="A129" s="3">
        <v>26</v>
      </c>
      <c r="B129" s="3" t="s">
        <v>134</v>
      </c>
      <c r="C129" s="2"/>
      <c r="D129" s="2">
        <v>6</v>
      </c>
      <c r="E129" s="2"/>
      <c r="F129" s="2">
        <v>1</v>
      </c>
      <c r="G129" s="2">
        <v>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9</v>
      </c>
      <c r="N129" s="3"/>
    </row>
    <row r="130" spans="1:14" s="1" customFormat="1" ht="12.75">
      <c r="A130" s="3">
        <v>27</v>
      </c>
      <c r="B130" s="3" t="s">
        <v>135</v>
      </c>
      <c r="C130" s="2"/>
      <c r="D130" s="2">
        <v>6</v>
      </c>
      <c r="E130" s="2"/>
      <c r="F130" s="2">
        <v>1</v>
      </c>
      <c r="G130" s="2">
        <v>6</v>
      </c>
      <c r="H130" s="2">
        <v>0</v>
      </c>
      <c r="I130" s="2">
        <v>0</v>
      </c>
      <c r="J130" s="2">
        <v>0</v>
      </c>
      <c r="K130" s="2">
        <v>6</v>
      </c>
      <c r="L130" s="2">
        <v>0</v>
      </c>
      <c r="M130" s="2">
        <v>0</v>
      </c>
      <c r="N130" s="3"/>
    </row>
    <row r="131" spans="1:14" s="1" customFormat="1" ht="12.75">
      <c r="A131" s="3">
        <v>28</v>
      </c>
      <c r="B131" s="3" t="s">
        <v>136</v>
      </c>
      <c r="C131" s="2"/>
      <c r="D131" s="2">
        <v>6</v>
      </c>
      <c r="E131" s="2"/>
      <c r="F131" s="2">
        <v>1</v>
      </c>
      <c r="G131" s="2">
        <v>9</v>
      </c>
      <c r="H131" s="2">
        <v>0</v>
      </c>
      <c r="I131" s="2">
        <v>0</v>
      </c>
      <c r="J131" s="2">
        <v>0</v>
      </c>
      <c r="K131" s="2">
        <v>9</v>
      </c>
      <c r="L131" s="2">
        <v>0</v>
      </c>
      <c r="M131" s="2">
        <v>0</v>
      </c>
      <c r="N131" s="3"/>
    </row>
    <row r="132" spans="1:14" s="14" customFormat="1" ht="12.75">
      <c r="A132" s="12"/>
      <c r="B132" s="12" t="s">
        <v>27</v>
      </c>
      <c r="C132" s="13">
        <f>COUNT(C102:C131)</f>
        <v>8</v>
      </c>
      <c r="D132" s="12"/>
      <c r="E132" s="12"/>
      <c r="F132" s="13">
        <f aca="true" t="shared" si="12" ref="F132:M132">SUM(F102:F131)</f>
        <v>80</v>
      </c>
      <c r="G132" s="13">
        <f t="shared" si="12"/>
        <v>481</v>
      </c>
      <c r="H132" s="13">
        <f t="shared" si="12"/>
        <v>117</v>
      </c>
      <c r="I132" s="13">
        <f t="shared" si="12"/>
        <v>111</v>
      </c>
      <c r="J132" s="13">
        <f t="shared" si="12"/>
        <v>28</v>
      </c>
      <c r="K132" s="13">
        <f t="shared" si="12"/>
        <v>107</v>
      </c>
      <c r="L132" s="13">
        <f t="shared" si="12"/>
        <v>76</v>
      </c>
      <c r="M132" s="13">
        <f t="shared" si="12"/>
        <v>42</v>
      </c>
      <c r="N132" s="12"/>
    </row>
    <row r="133" spans="2:14" s="16" customFormat="1" ht="12.75">
      <c r="B133" s="16" t="s">
        <v>75</v>
      </c>
      <c r="H133" s="103">
        <f>SUM(H132:J132)</f>
        <v>256</v>
      </c>
      <c r="I133" s="103"/>
      <c r="J133" s="103"/>
      <c r="K133" s="103">
        <f>SUM(K132:M132)</f>
        <v>225</v>
      </c>
      <c r="L133" s="103"/>
      <c r="M133" s="103"/>
      <c r="N133" s="15"/>
    </row>
    <row r="134" spans="8:14" s="21" customFormat="1" ht="12.75">
      <c r="H134" s="79"/>
      <c r="I134" s="79"/>
      <c r="J134" s="79"/>
      <c r="K134" s="79"/>
      <c r="L134" s="79"/>
      <c r="M134" s="79"/>
      <c r="N134" s="80"/>
    </row>
    <row r="135" ht="12.75">
      <c r="B135" t="s">
        <v>161</v>
      </c>
    </row>
    <row r="136" spans="1:14" ht="12.75">
      <c r="A136" s="1"/>
      <c r="B136" s="65" t="s">
        <v>69</v>
      </c>
      <c r="C136" s="20"/>
      <c r="D136" s="20"/>
      <c r="E136" s="20"/>
      <c r="F136" s="65">
        <f>SUM(F102:F131)</f>
        <v>80</v>
      </c>
      <c r="G136" s="66" t="s">
        <v>155</v>
      </c>
      <c r="H136" s="66" t="s">
        <v>156</v>
      </c>
      <c r="I136" s="64"/>
      <c r="J136" s="64"/>
      <c r="K136" s="64"/>
      <c r="L136" s="64"/>
      <c r="M136" s="11"/>
      <c r="N136" s="10"/>
    </row>
    <row r="137" spans="1:14" ht="12.75">
      <c r="A137" s="1"/>
      <c r="B137" s="67" t="s">
        <v>168</v>
      </c>
      <c r="C137" s="20"/>
      <c r="D137" s="20"/>
      <c r="E137" s="20"/>
      <c r="F137" s="68">
        <f>SUM(F102:F120)</f>
        <v>63</v>
      </c>
      <c r="G137" s="66">
        <f>+SUM(F102:F104)+SUM(F108:F115)-10</f>
        <v>28</v>
      </c>
      <c r="H137" s="66">
        <f>F137-G137</f>
        <v>35</v>
      </c>
      <c r="I137" s="64"/>
      <c r="J137" s="64"/>
      <c r="K137" s="64"/>
      <c r="L137" s="64"/>
      <c r="M137" s="11"/>
      <c r="N137" s="10"/>
    </row>
    <row r="138" spans="1:14" ht="12.75">
      <c r="A138" s="1"/>
      <c r="B138" s="67" t="s">
        <v>169</v>
      </c>
      <c r="C138" s="20"/>
      <c r="D138" s="20"/>
      <c r="E138" s="20"/>
      <c r="F138" s="68">
        <f>SUM(F123:F131)</f>
        <v>17</v>
      </c>
      <c r="G138" s="66">
        <f>+SUM(F123:F126)</f>
        <v>9</v>
      </c>
      <c r="H138" s="66">
        <f>F138-G138</f>
        <v>8</v>
      </c>
      <c r="I138" s="64"/>
      <c r="J138" s="64"/>
      <c r="K138" s="64"/>
      <c r="L138" s="64"/>
      <c r="M138" s="11"/>
      <c r="N138" s="10"/>
    </row>
    <row r="139" spans="1:14" ht="12.75">
      <c r="A139" s="1"/>
      <c r="B139" s="1"/>
      <c r="C139" s="20"/>
      <c r="D139" s="20"/>
      <c r="E139" s="20"/>
      <c r="F139" s="14"/>
      <c r="G139" s="65">
        <f>SUM(G137:G138)</f>
        <v>37</v>
      </c>
      <c r="H139" s="65">
        <f>SUM(H137:H138)</f>
        <v>43</v>
      </c>
      <c r="I139" s="64"/>
      <c r="J139" s="64"/>
      <c r="K139" s="64"/>
      <c r="L139" s="64"/>
      <c r="M139" s="11"/>
      <c r="N139" s="10"/>
    </row>
    <row r="140" spans="2:5" ht="12.75">
      <c r="B140" s="99" t="s">
        <v>78</v>
      </c>
      <c r="C140" s="100"/>
      <c r="D140" s="100"/>
      <c r="E140" s="100"/>
    </row>
    <row r="141" spans="2:13" s="26" customFormat="1" ht="12.75">
      <c r="B141" s="26" t="s">
        <v>80</v>
      </c>
      <c r="F141" s="26">
        <f>SUM(F102:F107)</f>
        <v>37</v>
      </c>
      <c r="G141" s="26">
        <f>SUM(G102:G107)</f>
        <v>190</v>
      </c>
      <c r="H141" s="26">
        <f aca="true" t="shared" si="13" ref="H141:M141">SUM(H102:H107)</f>
        <v>45</v>
      </c>
      <c r="I141" s="26">
        <f t="shared" si="13"/>
        <v>45</v>
      </c>
      <c r="J141" s="26">
        <f t="shared" si="13"/>
        <v>0</v>
      </c>
      <c r="K141" s="26">
        <f t="shared" si="13"/>
        <v>40</v>
      </c>
      <c r="L141" s="26">
        <f t="shared" si="13"/>
        <v>27</v>
      </c>
      <c r="M141" s="26">
        <f t="shared" si="13"/>
        <v>33</v>
      </c>
    </row>
    <row r="147" spans="2:5" ht="12.75">
      <c r="B147" t="s">
        <v>142</v>
      </c>
      <c r="D147" t="s">
        <v>139</v>
      </c>
      <c r="E147" t="s">
        <v>140</v>
      </c>
    </row>
    <row r="148" spans="2:13" s="40" customFormat="1" ht="12.75">
      <c r="B148" s="40" t="s">
        <v>79</v>
      </c>
      <c r="D148" s="40">
        <v>300</v>
      </c>
      <c r="E148" s="40">
        <v>36</v>
      </c>
      <c r="F148" s="40">
        <f aca="true" t="shared" si="14" ref="F148:M148">+F29+F86</f>
        <v>51</v>
      </c>
      <c r="G148" s="40">
        <f t="shared" si="14"/>
        <v>304</v>
      </c>
      <c r="H148" s="40">
        <f t="shared" si="14"/>
        <v>105</v>
      </c>
      <c r="I148" s="40">
        <f t="shared" si="14"/>
        <v>120</v>
      </c>
      <c r="J148" s="40">
        <f t="shared" si="14"/>
        <v>15</v>
      </c>
      <c r="K148" s="40">
        <f t="shared" si="14"/>
        <v>49</v>
      </c>
      <c r="L148" s="40">
        <f t="shared" si="14"/>
        <v>15</v>
      </c>
      <c r="M148" s="40">
        <f t="shared" si="14"/>
        <v>0</v>
      </c>
    </row>
    <row r="149" spans="2:13" s="26" customFormat="1" ht="12.75">
      <c r="B149" s="26" t="s">
        <v>80</v>
      </c>
      <c r="D149" s="26">
        <v>300</v>
      </c>
      <c r="E149" s="26">
        <v>36</v>
      </c>
      <c r="F149" s="26">
        <f>+F30+F87+F141</f>
        <v>53</v>
      </c>
      <c r="G149" s="26">
        <f>+G30+G87+G141</f>
        <v>300</v>
      </c>
      <c r="H149" s="26">
        <f>+H30+H87+H141</f>
        <v>60</v>
      </c>
      <c r="I149" s="26">
        <f>+I30+I87+I141</f>
        <v>60</v>
      </c>
      <c r="J149" s="26">
        <f>+J30+J87+J141</f>
        <v>0</v>
      </c>
      <c r="K149" s="26">
        <f>+K30+K87+K141</f>
        <v>80</v>
      </c>
      <c r="L149" s="26">
        <f>+L30+L87+L141</f>
        <v>47</v>
      </c>
      <c r="M149" s="26">
        <f>+M30+M87+M141</f>
        <v>53</v>
      </c>
    </row>
    <row r="150" spans="2:13" s="41" customFormat="1" ht="12.75">
      <c r="B150" s="41" t="s">
        <v>81</v>
      </c>
      <c r="C150" s="86"/>
      <c r="D150" s="86">
        <v>60</v>
      </c>
      <c r="E150" s="86">
        <v>3</v>
      </c>
      <c r="F150" s="86">
        <f>+F31</f>
        <v>6</v>
      </c>
      <c r="G150" s="86">
        <f>+SUM(G31:G31)</f>
        <v>60</v>
      </c>
      <c r="H150" s="86">
        <f aca="true" t="shared" si="15" ref="H150:M150">+SUM(H31:H31)</f>
        <v>30</v>
      </c>
      <c r="I150" s="86">
        <f t="shared" si="15"/>
        <v>0</v>
      </c>
      <c r="J150" s="86">
        <f t="shared" si="15"/>
        <v>0</v>
      </c>
      <c r="K150" s="86">
        <f t="shared" si="15"/>
        <v>30</v>
      </c>
      <c r="L150" s="86">
        <f t="shared" si="15"/>
        <v>0</v>
      </c>
      <c r="M150" s="86">
        <f t="shared" si="15"/>
        <v>0</v>
      </c>
    </row>
    <row r="151" spans="2:13" s="41" customFormat="1" ht="12.75">
      <c r="B151" s="41" t="s">
        <v>23</v>
      </c>
      <c r="C151" s="86"/>
      <c r="D151" s="86">
        <v>30</v>
      </c>
      <c r="E151" s="86">
        <v>2</v>
      </c>
      <c r="F151" s="86">
        <f>+F32</f>
        <v>2</v>
      </c>
      <c r="G151" s="86">
        <f>SUM(G32:G32)</f>
        <v>30</v>
      </c>
      <c r="H151" s="86">
        <f aca="true" t="shared" si="16" ref="H151:M151">SUM(H32:H32)</f>
        <v>0</v>
      </c>
      <c r="I151" s="86">
        <f t="shared" si="16"/>
        <v>0</v>
      </c>
      <c r="J151" s="86">
        <f t="shared" si="16"/>
        <v>30</v>
      </c>
      <c r="K151" s="86">
        <f t="shared" si="16"/>
        <v>0</v>
      </c>
      <c r="L151" s="86">
        <f t="shared" si="16"/>
        <v>0</v>
      </c>
      <c r="M151" s="86">
        <f t="shared" si="16"/>
        <v>0</v>
      </c>
    </row>
    <row r="152" spans="2:13" s="41" customFormat="1" ht="12.75">
      <c r="B152" s="41" t="s">
        <v>32</v>
      </c>
      <c r="C152" s="86"/>
      <c r="D152" s="86">
        <v>0</v>
      </c>
      <c r="E152" s="86">
        <v>0</v>
      </c>
      <c r="F152" s="86">
        <f>+F88</f>
        <v>1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</row>
    <row r="153" spans="1:14" ht="12.75">
      <c r="A153" s="52"/>
      <c r="B153" s="52" t="s">
        <v>138</v>
      </c>
      <c r="C153" s="86"/>
      <c r="D153" s="86">
        <v>120</v>
      </c>
      <c r="E153" s="86">
        <v>5</v>
      </c>
      <c r="F153" s="86">
        <f aca="true" t="shared" si="17" ref="F153:M153">+F33+F89</f>
        <v>5</v>
      </c>
      <c r="G153" s="86">
        <f t="shared" si="17"/>
        <v>120</v>
      </c>
      <c r="H153" s="86">
        <f t="shared" si="17"/>
        <v>0</v>
      </c>
      <c r="I153" s="86">
        <f t="shared" si="17"/>
        <v>60</v>
      </c>
      <c r="J153" s="86">
        <f t="shared" si="17"/>
        <v>0</v>
      </c>
      <c r="K153" s="86">
        <f t="shared" si="17"/>
        <v>0</v>
      </c>
      <c r="L153" s="86">
        <f t="shared" si="17"/>
        <v>60</v>
      </c>
      <c r="M153" s="86">
        <f t="shared" si="17"/>
        <v>0</v>
      </c>
      <c r="N153" s="82"/>
    </row>
    <row r="154" spans="2:13" ht="12.75">
      <c r="B154" s="56" t="s">
        <v>82</v>
      </c>
      <c r="D154" s="55">
        <f>SUM(D148:D153)</f>
        <v>810</v>
      </c>
      <c r="E154" s="55">
        <f>SUM(E148:E153)</f>
        <v>82</v>
      </c>
      <c r="F154" s="55">
        <f>SUM(F148:F153)</f>
        <v>118</v>
      </c>
      <c r="G154" s="55">
        <f aca="true" t="shared" si="18" ref="G154:M154">SUM(G148:G153)</f>
        <v>814</v>
      </c>
      <c r="H154" s="55">
        <f t="shared" si="18"/>
        <v>195</v>
      </c>
      <c r="I154" s="55">
        <f t="shared" si="18"/>
        <v>240</v>
      </c>
      <c r="J154" s="55">
        <f t="shared" si="18"/>
        <v>45</v>
      </c>
      <c r="K154" s="55">
        <f t="shared" si="18"/>
        <v>159</v>
      </c>
      <c r="L154" s="55">
        <f t="shared" si="18"/>
        <v>122</v>
      </c>
      <c r="M154" s="55">
        <f t="shared" si="18"/>
        <v>53</v>
      </c>
    </row>
    <row r="155" spans="2:13" ht="12.75">
      <c r="B155" s="56"/>
      <c r="D155" s="55"/>
      <c r="E155" s="55"/>
      <c r="F155" s="55"/>
      <c r="G155" s="55"/>
      <c r="H155" s="55"/>
      <c r="I155" s="55"/>
      <c r="J155" s="55"/>
      <c r="K155" s="55"/>
      <c r="L155" s="55"/>
      <c r="M155" s="55"/>
    </row>
    <row r="157" spans="2:8" ht="25.5">
      <c r="B157" s="63" t="s">
        <v>92</v>
      </c>
      <c r="C157" s="16"/>
      <c r="D157" s="16"/>
      <c r="E157" s="16"/>
      <c r="F157" s="16"/>
      <c r="G157" s="16"/>
      <c r="H157" s="16"/>
    </row>
    <row r="158" spans="2:8" ht="12.75">
      <c r="B158" s="16"/>
      <c r="C158" s="59" t="s">
        <v>82</v>
      </c>
      <c r="D158" s="59" t="s">
        <v>45</v>
      </c>
      <c r="E158" s="59" t="s">
        <v>168</v>
      </c>
      <c r="F158" s="59" t="s">
        <v>45</v>
      </c>
      <c r="G158" s="59" t="s">
        <v>169</v>
      </c>
      <c r="H158" s="59" t="s">
        <v>45</v>
      </c>
    </row>
    <row r="159" spans="2:8" ht="12.75">
      <c r="B159" s="59" t="s">
        <v>85</v>
      </c>
      <c r="C159" s="16">
        <f>+E159+G159</f>
        <v>680</v>
      </c>
      <c r="D159" s="61">
        <f>+C159/C$162</f>
        <v>0.4792107117688513</v>
      </c>
      <c r="E159" s="16">
        <f>SUM(H12:H22)+SUM(K12:K22)+SUM(H55:H69)+SUM(K55:K69)+SUM(H102:H120)+SUM(K102:K120)</f>
        <v>542</v>
      </c>
      <c r="F159" s="61">
        <f>+E159/E$162</f>
        <v>0.47171453437771976</v>
      </c>
      <c r="G159" s="62">
        <f>SUM(H72:H78)+SUM(K72:K78)+SUM(H123:H131)+SUM(K123:K131)</f>
        <v>138</v>
      </c>
      <c r="H159" s="61">
        <f>+G159/G$162</f>
        <v>0.5111111111111111</v>
      </c>
    </row>
    <row r="160" spans="2:8" ht="12.75">
      <c r="B160" s="59" t="s">
        <v>86</v>
      </c>
      <c r="C160" s="16">
        <f>+E160+G160</f>
        <v>604</v>
      </c>
      <c r="D160" s="61">
        <f>+C160/C$162</f>
        <v>0.42565186751233264</v>
      </c>
      <c r="E160" s="16">
        <f>SUM(I12:I22)+SUM(L12:L22)+SUM(I55:I69)+SUM(L55:L69)+SUM(I102:I120)+SUM(L102:L120)</f>
        <v>493</v>
      </c>
      <c r="F160" s="61">
        <f>+E160/E$162</f>
        <v>0.4290687554395126</v>
      </c>
      <c r="G160" s="62">
        <f>SUM(I72:I78)+SUM(L72:L78)+SUM(I123:I131)+SUM(L123:L131)</f>
        <v>111</v>
      </c>
      <c r="H160" s="61">
        <f>+G160/G$162</f>
        <v>0.4111111111111111</v>
      </c>
    </row>
    <row r="161" spans="2:8" ht="12.75">
      <c r="B161" s="59" t="s">
        <v>87</v>
      </c>
      <c r="C161" s="16">
        <f>+E161+G161</f>
        <v>135</v>
      </c>
      <c r="D161" s="61">
        <f>+C161/C$162</f>
        <v>0.09513742071881606</v>
      </c>
      <c r="E161" s="16">
        <f>SUM(J12:J22)+SUM(M12:M22)+SUM(J55:J69)+SUM(M55:M69)+SUM(J102:J120)+SUM(M102:M120)</f>
        <v>114</v>
      </c>
      <c r="F161" s="61">
        <f>+E161/E$162</f>
        <v>0.09921671018276762</v>
      </c>
      <c r="G161" s="62">
        <f>SUM(J72:J78)+SUM(M72:M78)+SUM(J123:J131)+SUM(M123:M131)</f>
        <v>21</v>
      </c>
      <c r="H161" s="61">
        <f>+G161/G$162</f>
        <v>0.07777777777777778</v>
      </c>
    </row>
    <row r="162" spans="2:8" ht="12.75">
      <c r="B162" s="59" t="s">
        <v>82</v>
      </c>
      <c r="C162" s="16">
        <f>+E162+G162</f>
        <v>1419</v>
      </c>
      <c r="D162" s="61">
        <f>+C162/C$162</f>
        <v>1</v>
      </c>
      <c r="E162" s="16">
        <f>SUM(E159:E161)</f>
        <v>1149</v>
      </c>
      <c r="F162" s="61">
        <f>+E162/E$162</f>
        <v>1</v>
      </c>
      <c r="G162" s="16">
        <v>270</v>
      </c>
      <c r="H162" s="61">
        <f>+G162/G$162</f>
        <v>1</v>
      </c>
    </row>
    <row r="164" ht="12.75">
      <c r="B164" t="s">
        <v>170</v>
      </c>
    </row>
    <row r="165" ht="12.75">
      <c r="B165" t="s">
        <v>171</v>
      </c>
    </row>
  </sheetData>
  <sheetProtection/>
  <mergeCells count="34">
    <mergeCell ref="H133:J133"/>
    <mergeCell ref="K133:M133"/>
    <mergeCell ref="B140:E140"/>
    <mergeCell ref="B85:E85"/>
    <mergeCell ref="A99:A101"/>
    <mergeCell ref="B99:B101"/>
    <mergeCell ref="C99:E99"/>
    <mergeCell ref="G99:M99"/>
    <mergeCell ref="N99:N101"/>
    <mergeCell ref="F100:F101"/>
    <mergeCell ref="H100:J100"/>
    <mergeCell ref="K100:M100"/>
    <mergeCell ref="N52:N54"/>
    <mergeCell ref="F53:F54"/>
    <mergeCell ref="H53:J53"/>
    <mergeCell ref="K53:M53"/>
    <mergeCell ref="G80:I80"/>
    <mergeCell ref="J80:L80"/>
    <mergeCell ref="H24:J24"/>
    <mergeCell ref="K24:M24"/>
    <mergeCell ref="G52:M52"/>
    <mergeCell ref="B27:E27"/>
    <mergeCell ref="B28:E28"/>
    <mergeCell ref="A52:A54"/>
    <mergeCell ref="B52:B54"/>
    <mergeCell ref="C52:E52"/>
    <mergeCell ref="A9:A11"/>
    <mergeCell ref="B9:B11"/>
    <mergeCell ref="C9:E9"/>
    <mergeCell ref="G9:M9"/>
    <mergeCell ref="N9:N11"/>
    <mergeCell ref="F10:F11"/>
    <mergeCell ref="H10:J10"/>
    <mergeCell ref="K10:M1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2010-04-13T11:27:31Z</cp:lastPrinted>
  <dcterms:created xsi:type="dcterms:W3CDTF">2009-03-13T14:33:04Z</dcterms:created>
  <dcterms:modified xsi:type="dcterms:W3CDTF">2010-04-13T11:28:28Z</dcterms:modified>
  <cp:category/>
  <cp:version/>
  <cp:contentType/>
  <cp:contentStatus/>
</cp:coreProperties>
</file>